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2"/>
  </bookViews>
  <sheets>
    <sheet name="7-11 лет" sheetId="1" state="hidden" r:id="rId1"/>
    <sheet name="Титульный лист" sheetId="2" r:id="rId2"/>
    <sheet name="меню  7-18 лет" sheetId="3" r:id="rId3"/>
    <sheet name="12 лет и старше " sheetId="4" state="hidden" r:id="rId4"/>
  </sheets>
  <definedNames>
    <definedName name="_xlnm.Print_Area" localSheetId="3">'12 лет и старше '!$A$1:$AC$247</definedName>
    <definedName name="_xlnm.Print_Area" localSheetId="0">'7-11 лет'!$A$1:$AC$247</definedName>
    <definedName name="_xlnm.Print_Area" localSheetId="2">'меню  7-18 лет'!$A$1:$N$365</definedName>
  </definedNames>
  <calcPr fullCalcOnLoad="1"/>
</workbook>
</file>

<file path=xl/sharedStrings.xml><?xml version="1.0" encoding="utf-8"?>
<sst xmlns="http://schemas.openxmlformats.org/spreadsheetml/2006/main" count="2360" uniqueCount="160">
  <si>
    <t>День 1</t>
  </si>
  <si>
    <t>Б</t>
  </si>
  <si>
    <t>Ж</t>
  </si>
  <si>
    <t>У</t>
  </si>
  <si>
    <t>Эн/ц</t>
  </si>
  <si>
    <t xml:space="preserve">Завтрак </t>
  </si>
  <si>
    <t>Чай с сахаром</t>
  </si>
  <si>
    <t>Хлеб ржаной</t>
  </si>
  <si>
    <t xml:space="preserve">Обед </t>
  </si>
  <si>
    <t>Итого за день</t>
  </si>
  <si>
    <t xml:space="preserve">Суточная потребность </t>
  </si>
  <si>
    <t>Процент удовлетворения суточной потребности</t>
  </si>
  <si>
    <t>День 2</t>
  </si>
  <si>
    <t>День 3</t>
  </si>
  <si>
    <t>День 4</t>
  </si>
  <si>
    <t>Какао с молоком</t>
  </si>
  <si>
    <t>День 5</t>
  </si>
  <si>
    <t>День 6</t>
  </si>
  <si>
    <t>День 7</t>
  </si>
  <si>
    <t>День 8</t>
  </si>
  <si>
    <t>День 9</t>
  </si>
  <si>
    <t>День 10</t>
  </si>
  <si>
    <t>Наименование блюда</t>
  </si>
  <si>
    <t>Масса порции</t>
  </si>
  <si>
    <t>Пищевые вещества (г)</t>
  </si>
  <si>
    <t>Эн/ц (ккал)</t>
  </si>
  <si>
    <t>200</t>
  </si>
  <si>
    <t>100</t>
  </si>
  <si>
    <t>Хлеб пшеничный</t>
  </si>
  <si>
    <t>Итого</t>
  </si>
  <si>
    <t>№ ТК</t>
  </si>
  <si>
    <t xml:space="preserve">Яйцо отварное </t>
  </si>
  <si>
    <t>ГП</t>
  </si>
  <si>
    <t>Капуста тушеная</t>
  </si>
  <si>
    <t>Итого за 1 дней</t>
  </si>
  <si>
    <t>60</t>
  </si>
  <si>
    <t>Чай с молоком</t>
  </si>
  <si>
    <t xml:space="preserve">Сок </t>
  </si>
  <si>
    <t>Пюре картофельное</t>
  </si>
  <si>
    <t>Омлет натуральный</t>
  </si>
  <si>
    <t>Компот из сухофруктов</t>
  </si>
  <si>
    <t>Суп картофельный с мясными фрикадельками из говядины</t>
  </si>
  <si>
    <t xml:space="preserve">Рагу овощное </t>
  </si>
  <si>
    <t>Пастила (или мармелад, или зефир, или конфеты)</t>
  </si>
  <si>
    <t xml:space="preserve">Котлеты или биточки рыбные </t>
  </si>
  <si>
    <t>250</t>
  </si>
  <si>
    <t>180</t>
  </si>
  <si>
    <t>8</t>
  </si>
  <si>
    <t>3</t>
  </si>
  <si>
    <t>Норма соли на весь день</t>
  </si>
  <si>
    <t>Примечание: ГП - готовый продукт.</t>
  </si>
  <si>
    <t>Батон с маслом и сыром</t>
  </si>
  <si>
    <t>Овощи натуральные свежие (соленые)</t>
  </si>
  <si>
    <t>Батон с маслом</t>
  </si>
  <si>
    <t>Рассольник ленинградский, с мясом,со сметаной</t>
  </si>
  <si>
    <t>Рыба, тушеная с овощами</t>
  </si>
  <si>
    <t>Кондитерские изделия (вафли, или пряники, или печенье)</t>
  </si>
  <si>
    <t>Итого за 10 дней</t>
  </si>
  <si>
    <t>Колбасные изделия отварные</t>
  </si>
  <si>
    <t>Икра кабачковая (промышленного производства)</t>
  </si>
  <si>
    <t>Котлеты, биточки, шницели</t>
  </si>
  <si>
    <t>4,2</t>
  </si>
  <si>
    <t>29</t>
  </si>
  <si>
    <t>Процент удовлетворения</t>
  </si>
  <si>
    <t>150</t>
  </si>
  <si>
    <t>Кисломолочный продукт (бифидок, или ряженка, или снежок или др.)</t>
  </si>
  <si>
    <t>Итого за 10 дней на одного ребенка</t>
  </si>
  <si>
    <t>Итого за 1 день на одного ребенка</t>
  </si>
  <si>
    <t>Расчет продуктов питания,  в гр.</t>
  </si>
  <si>
    <t>Хлеб пшеничный, брутто</t>
  </si>
  <si>
    <t>Хлеб ржаной, брутто</t>
  </si>
  <si>
    <t>Мука пшеничная, брутто</t>
  </si>
  <si>
    <t>Крупы, бобовые, брутто</t>
  </si>
  <si>
    <t>Макаронные изделия, брутто</t>
  </si>
  <si>
    <t>Картофель, нетто</t>
  </si>
  <si>
    <t>Овощи, зелень, нетто</t>
  </si>
  <si>
    <t>Фрукты (плоды) свежие, брутто</t>
  </si>
  <si>
    <t>Фрукты (плоды) сухие, шиповник, брутто</t>
  </si>
  <si>
    <t>Соки, витаминизированные напитки, брутто</t>
  </si>
  <si>
    <t xml:space="preserve">Цыплята 1 категории потрошенные, нетто </t>
  </si>
  <si>
    <t>Рыба (филе), нетто</t>
  </si>
  <si>
    <t>Колбасные изделия, нетто</t>
  </si>
  <si>
    <t>Молоко, брутто</t>
  </si>
  <si>
    <t>Кисломолочные продукты, брутто</t>
  </si>
  <si>
    <t>Творог, брутто</t>
  </si>
  <si>
    <t>Сыр, нетто</t>
  </si>
  <si>
    <t>Сметана, брутто</t>
  </si>
  <si>
    <t>Масло сливочное, брутто</t>
  </si>
  <si>
    <t>Масло растительное, брутто</t>
  </si>
  <si>
    <t>Яйцо диетическое, брутто</t>
  </si>
  <si>
    <t>Сахар, брутто</t>
  </si>
  <si>
    <t>Кондитерские изделия, брутто</t>
  </si>
  <si>
    <t>Чай, брутто</t>
  </si>
  <si>
    <t>Соль, брутто</t>
  </si>
  <si>
    <t>Каша жидкая молочная из манной крупы</t>
  </si>
  <si>
    <t>Каша жидкая молочная рисовая</t>
  </si>
  <si>
    <t>Чай с лимоном</t>
  </si>
  <si>
    <t>Суп молочный с крупой</t>
  </si>
  <si>
    <t>Какао, брутто</t>
  </si>
  <si>
    <t>Нормы продуктов питания на одного ребенка, в гр., согласно СанПиНа</t>
  </si>
  <si>
    <t>Мясо  1 кат, нетто</t>
  </si>
  <si>
    <t>В данной таблице произведен расчет нетто сырья-картофеля, овощей, рыбы, мяса, птицы. Брутто сырья будет зависеть от исходного вида сырья, и сезона года (овощей, картофеля).</t>
  </si>
  <si>
    <t>Соус красный основной</t>
  </si>
  <si>
    <t>Соус сметанный с луком</t>
  </si>
  <si>
    <t>50</t>
  </si>
  <si>
    <t>Суп-уха (с рыбной консервой)</t>
  </si>
  <si>
    <t>Зеленый горошек консервированный отварной</t>
  </si>
  <si>
    <t>Борщ с мясом и со сметаной</t>
  </si>
  <si>
    <t>Кукуруза консервированная отварная</t>
  </si>
  <si>
    <t>Томаты в собственном соку</t>
  </si>
  <si>
    <t>Фасоль консервированная отварная</t>
  </si>
  <si>
    <t>Морская капуста</t>
  </si>
  <si>
    <t>Котлеты или биточки из птицы</t>
  </si>
  <si>
    <t>Творожная масса промышленного производства в мелкоштучной упаковке</t>
  </si>
  <si>
    <t>Тефтели из говядины с рисом</t>
  </si>
  <si>
    <t>Фрикадельки из говядины тшеные в соусе</t>
  </si>
  <si>
    <t>120</t>
  </si>
  <si>
    <t>Каша пшенная молочная жидкая</t>
  </si>
  <si>
    <t>Рыба, тушенная в сметанном соусе</t>
  </si>
  <si>
    <t>Картофель отварной</t>
  </si>
  <si>
    <t>Яблоко, или апельсин, или банан, или груша, или др.</t>
  </si>
  <si>
    <t>Плов из отварной птицы</t>
  </si>
  <si>
    <t>Сельдь с луком репчатым и зеленым горошком</t>
  </si>
  <si>
    <t>Щи с мясом, со сметаной</t>
  </si>
  <si>
    <t>Щи  с мясом, со сметаной</t>
  </si>
  <si>
    <t>Каша гречневая рассыпчатая или рис отварной</t>
  </si>
  <si>
    <t>Суп молочный с макаронными изделиями</t>
  </si>
  <si>
    <t>Макаронные изделия отварные с овощами</t>
  </si>
  <si>
    <t>215</t>
  </si>
  <si>
    <t>130</t>
  </si>
  <si>
    <t>Булочка (промышленного производства)</t>
  </si>
  <si>
    <t>Полдник</t>
  </si>
  <si>
    <t>Молоко кипяченое</t>
  </si>
  <si>
    <t>Дети  7-11 лет</t>
  </si>
  <si>
    <t>Средние показатели продуктов питания за 10 дней на одного ребенка,   в гр., дети 7-11 лет</t>
  </si>
  <si>
    <t>Средние показатели энергетической ценности и химического состава рациона питания детей 7-11 лет</t>
  </si>
  <si>
    <t>Дети  12 лет и старше</t>
  </si>
  <si>
    <t>Средние показатели продуктов питания за 10 дней на одного ребенка,   в гр., дети с 12 лет и старше</t>
  </si>
  <si>
    <t>Средние показатели энергетической ценности и химического состава рациона питания детей 12 лет и старше</t>
  </si>
  <si>
    <t>267</t>
  </si>
  <si>
    <t>Кофейный напиток с молоком</t>
  </si>
  <si>
    <t>День 11</t>
  </si>
  <si>
    <t>День 12</t>
  </si>
  <si>
    <t>Фрикадельки из говядины тушеные в соусе</t>
  </si>
  <si>
    <t>Итого за 14 дней</t>
  </si>
  <si>
    <t xml:space="preserve">Каша гречневая рассыпчатая </t>
  </si>
  <si>
    <t>Рис отварной</t>
  </si>
  <si>
    <t>Птица отварная или тушенная</t>
  </si>
  <si>
    <t>Компот из свежих плодов</t>
  </si>
  <si>
    <t>Булочка (промышленного производства) в ассортименте</t>
  </si>
  <si>
    <t>Капуста тушеная с куриным филе</t>
  </si>
  <si>
    <t>25/26</t>
  </si>
  <si>
    <t>33/34</t>
  </si>
  <si>
    <t>Котлеты, биточки, шницели (2 шт)</t>
  </si>
  <si>
    <t>170</t>
  </si>
  <si>
    <t>Котлеты или биточки рыбные (2 шт)</t>
  </si>
  <si>
    <t>Тефтели из говядины с рисом (3 шт)</t>
  </si>
  <si>
    <t>Котлеты или биточки из птицы (2 шт)</t>
  </si>
  <si>
    <t>Консервы овощные закусочные порциями (томаты в собственном соку)</t>
  </si>
  <si>
    <t>Консервы овощные закусочные порциями (морская капуста)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</si>
</sst>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60"/>
      <color indexed="8"/>
      <name val="Times New Roman"/>
      <family val="1"/>
    </font>
    <font>
      <sz val="60"/>
      <color indexed="8"/>
      <name val="Times New Roman"/>
      <family val="1"/>
    </font>
    <font>
      <sz val="50"/>
      <color indexed="8"/>
      <name val="Times New Roman"/>
      <family val="1"/>
    </font>
    <font>
      <b/>
      <sz val="5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60"/>
      <color theme="1"/>
      <name val="Times New Roman"/>
      <family val="1"/>
    </font>
    <font>
      <sz val="60"/>
      <color theme="1"/>
      <name val="Times New Roman"/>
      <family val="1"/>
    </font>
    <font>
      <sz val="50"/>
      <color theme="1"/>
      <name val="Times New Roman"/>
      <family val="1"/>
    </font>
    <font>
      <b/>
      <sz val="5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4" fillId="0" borderId="10" xfId="0" applyNumberFormat="1" applyFont="1" applyBorder="1" applyAlignment="1">
      <alignment horizontal="center" wrapText="1"/>
    </xf>
    <xf numFmtId="1" fontId="44" fillId="0" borderId="11" xfId="0" applyNumberFormat="1" applyFont="1" applyBorder="1" applyAlignment="1">
      <alignment horizontal="center" wrapText="1"/>
    </xf>
    <xf numFmtId="0" fontId="44" fillId="0" borderId="12" xfId="0" applyNumberFormat="1" applyFont="1" applyBorder="1" applyAlignment="1">
      <alignment horizontal="center" wrapText="1"/>
    </xf>
    <xf numFmtId="0" fontId="44" fillId="0" borderId="13" xfId="0" applyNumberFormat="1" applyFont="1" applyBorder="1" applyAlignment="1">
      <alignment horizontal="center" wrapText="1"/>
    </xf>
    <xf numFmtId="0" fontId="44" fillId="0" borderId="14" xfId="0" applyNumberFormat="1" applyFont="1" applyBorder="1" applyAlignment="1">
      <alignment horizontal="center" wrapText="1"/>
    </xf>
    <xf numFmtId="0" fontId="44" fillId="0" borderId="15" xfId="0" applyNumberFormat="1" applyFont="1" applyBorder="1" applyAlignment="1">
      <alignment horizontal="center" wrapText="1"/>
    </xf>
    <xf numFmtId="0" fontId="44" fillId="0" borderId="16" xfId="0" applyNumberFormat="1" applyFont="1" applyBorder="1" applyAlignment="1">
      <alignment horizontal="center" wrapText="1"/>
    </xf>
    <xf numFmtId="2" fontId="44" fillId="0" borderId="17" xfId="0" applyNumberFormat="1" applyFont="1" applyBorder="1" applyAlignment="1">
      <alignment wrapText="1"/>
    </xf>
    <xf numFmtId="0" fontId="44" fillId="0" borderId="17" xfId="0" applyNumberFormat="1" applyFont="1" applyBorder="1" applyAlignment="1">
      <alignment horizontal="center" wrapText="1"/>
    </xf>
    <xf numFmtId="0" fontId="44" fillId="0" borderId="18" xfId="0" applyNumberFormat="1" applyFont="1" applyBorder="1" applyAlignment="1">
      <alignment horizontal="center" wrapText="1"/>
    </xf>
    <xf numFmtId="0" fontId="44" fillId="0" borderId="19" xfId="0" applyNumberFormat="1" applyFont="1" applyBorder="1" applyAlignment="1">
      <alignment horizontal="center" wrapText="1"/>
    </xf>
    <xf numFmtId="0" fontId="44" fillId="0" borderId="17" xfId="60" applyNumberFormat="1" applyFont="1" applyBorder="1" applyAlignment="1">
      <alignment horizontal="center" wrapText="1"/>
    </xf>
    <xf numFmtId="0" fontId="44" fillId="0" borderId="20" xfId="0" applyNumberFormat="1" applyFont="1" applyBorder="1" applyAlignment="1">
      <alignment horizontal="center" wrapText="1"/>
    </xf>
    <xf numFmtId="0" fontId="44" fillId="0" borderId="21" xfId="0" applyNumberFormat="1" applyFont="1" applyBorder="1" applyAlignment="1">
      <alignment horizontal="center" wrapText="1"/>
    </xf>
    <xf numFmtId="0" fontId="44" fillId="0" borderId="22" xfId="0" applyNumberFormat="1" applyFont="1" applyBorder="1" applyAlignment="1">
      <alignment horizontal="center" wrapText="1"/>
    </xf>
    <xf numFmtId="2" fontId="44" fillId="0" borderId="23" xfId="0" applyNumberFormat="1" applyFont="1" applyBorder="1" applyAlignment="1">
      <alignment wrapText="1"/>
    </xf>
    <xf numFmtId="0" fontId="44" fillId="0" borderId="24" xfId="0" applyNumberFormat="1" applyFont="1" applyBorder="1" applyAlignment="1">
      <alignment horizontal="center" wrapText="1"/>
    </xf>
    <xf numFmtId="0" fontId="44" fillId="0" borderId="23" xfId="0" applyNumberFormat="1" applyFont="1" applyBorder="1" applyAlignment="1">
      <alignment horizontal="center" wrapText="1"/>
    </xf>
    <xf numFmtId="2" fontId="44" fillId="0" borderId="20" xfId="0" applyNumberFormat="1" applyFont="1" applyBorder="1" applyAlignment="1">
      <alignment wrapText="1"/>
    </xf>
    <xf numFmtId="1" fontId="44" fillId="0" borderId="16" xfId="0" applyNumberFormat="1" applyFont="1" applyBorder="1" applyAlignment="1">
      <alignment horizontal="center" wrapText="1"/>
    </xf>
    <xf numFmtId="0" fontId="44" fillId="0" borderId="25" xfId="0" applyNumberFormat="1" applyFont="1" applyBorder="1" applyAlignment="1">
      <alignment horizontal="center" wrapText="1"/>
    </xf>
    <xf numFmtId="0" fontId="44" fillId="0" borderId="26" xfId="0" applyNumberFormat="1" applyFont="1" applyBorder="1" applyAlignment="1">
      <alignment horizontal="center" wrapText="1"/>
    </xf>
    <xf numFmtId="0" fontId="44" fillId="0" borderId="16" xfId="0" applyNumberFormat="1" applyFont="1" applyBorder="1" applyAlignment="1">
      <alignment horizontal="center"/>
    </xf>
    <xf numFmtId="0" fontId="44" fillId="0" borderId="20" xfId="0" applyNumberFormat="1" applyFont="1" applyBorder="1" applyAlignment="1">
      <alignment horizontal="center"/>
    </xf>
    <xf numFmtId="2" fontId="44" fillId="0" borderId="15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horizontal="center" wrapText="1"/>
    </xf>
    <xf numFmtId="0" fontId="44" fillId="0" borderId="0" xfId="0" applyNumberFormat="1" applyFont="1" applyBorder="1" applyAlignment="1">
      <alignment/>
    </xf>
    <xf numFmtId="2" fontId="44" fillId="0" borderId="14" xfId="0" applyNumberFormat="1" applyFont="1" applyBorder="1" applyAlignment="1">
      <alignment/>
    </xf>
    <xf numFmtId="2" fontId="44" fillId="0" borderId="0" xfId="0" applyNumberFormat="1" applyFont="1" applyBorder="1" applyAlignment="1">
      <alignment/>
    </xf>
    <xf numFmtId="1" fontId="44" fillId="0" borderId="21" xfId="0" applyNumberFormat="1" applyFont="1" applyBorder="1" applyAlignment="1">
      <alignment/>
    </xf>
    <xf numFmtId="2" fontId="44" fillId="0" borderId="21" xfId="0" applyNumberFormat="1" applyFont="1" applyBorder="1" applyAlignment="1">
      <alignment/>
    </xf>
    <xf numFmtId="2" fontId="44" fillId="0" borderId="18" xfId="0" applyNumberFormat="1" applyFont="1" applyBorder="1" applyAlignment="1">
      <alignment/>
    </xf>
    <xf numFmtId="1" fontId="44" fillId="0" borderId="0" xfId="0" applyNumberFormat="1" applyFont="1" applyBorder="1" applyAlignment="1">
      <alignment/>
    </xf>
    <xf numFmtId="2" fontId="44" fillId="0" borderId="14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24" xfId="0" applyNumberFormat="1" applyFont="1" applyBorder="1" applyAlignment="1">
      <alignment/>
    </xf>
    <xf numFmtId="0" fontId="44" fillId="0" borderId="10" xfId="0" applyNumberFormat="1" applyFont="1" applyBorder="1" applyAlignment="1">
      <alignment/>
    </xf>
    <xf numFmtId="0" fontId="44" fillId="0" borderId="27" xfId="0" applyNumberFormat="1" applyFont="1" applyBorder="1" applyAlignment="1">
      <alignment/>
    </xf>
    <xf numFmtId="0" fontId="44" fillId="0" borderId="28" xfId="0" applyNumberFormat="1" applyFont="1" applyBorder="1" applyAlignment="1">
      <alignment/>
    </xf>
    <xf numFmtId="0" fontId="44" fillId="0" borderId="11" xfId="0" applyNumberFormat="1" applyFont="1" applyBorder="1" applyAlignment="1">
      <alignment horizontal="center" wrapText="1"/>
    </xf>
    <xf numFmtId="0" fontId="44" fillId="0" borderId="29" xfId="0" applyNumberFormat="1" applyFont="1" applyBorder="1" applyAlignment="1">
      <alignment horizontal="center" wrapText="1"/>
    </xf>
    <xf numFmtId="0" fontId="44" fillId="0" borderId="29" xfId="0" applyNumberFormat="1" applyFont="1" applyBorder="1" applyAlignment="1">
      <alignment horizontal="center" wrapText="1"/>
    </xf>
    <xf numFmtId="2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2" fontId="44" fillId="0" borderId="0" xfId="0" applyNumberFormat="1" applyFont="1" applyFill="1" applyAlignment="1">
      <alignment/>
    </xf>
    <xf numFmtId="0" fontId="44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0" fontId="44" fillId="0" borderId="0" xfId="0" applyNumberFormat="1" applyFont="1" applyAlignment="1">
      <alignment/>
    </xf>
    <xf numFmtId="0" fontId="44" fillId="0" borderId="30" xfId="0" applyNumberFormat="1" applyFont="1" applyBorder="1" applyAlignment="1">
      <alignment/>
    </xf>
    <xf numFmtId="0" fontId="44" fillId="0" borderId="31" xfId="0" applyNumberFormat="1" applyFont="1" applyBorder="1" applyAlignment="1">
      <alignment/>
    </xf>
    <xf numFmtId="0" fontId="44" fillId="0" borderId="29" xfId="0" applyNumberFormat="1" applyFont="1" applyBorder="1" applyAlignment="1">
      <alignment horizontal="center" wrapText="1"/>
    </xf>
    <xf numFmtId="0" fontId="46" fillId="0" borderId="29" xfId="0" applyNumberFormat="1" applyFont="1" applyFill="1" applyBorder="1" applyAlignment="1">
      <alignment horizontal="center" wrapText="1"/>
    </xf>
    <xf numFmtId="2" fontId="46" fillId="0" borderId="17" xfId="0" applyNumberFormat="1" applyFont="1" applyFill="1" applyBorder="1" applyAlignment="1">
      <alignment wrapText="1"/>
    </xf>
    <xf numFmtId="0" fontId="46" fillId="0" borderId="16" xfId="0" applyNumberFormat="1" applyFont="1" applyFill="1" applyBorder="1" applyAlignment="1">
      <alignment horizontal="center" wrapText="1"/>
    </xf>
    <xf numFmtId="0" fontId="46" fillId="0" borderId="20" xfId="0" applyNumberFormat="1" applyFont="1" applyFill="1" applyBorder="1" applyAlignment="1">
      <alignment horizontal="center" wrapText="1"/>
    </xf>
    <xf numFmtId="49" fontId="46" fillId="0" borderId="16" xfId="0" applyNumberFormat="1" applyFont="1" applyFill="1" applyBorder="1" applyAlignment="1">
      <alignment horizontal="center" wrapText="1"/>
    </xf>
    <xf numFmtId="2" fontId="46" fillId="0" borderId="17" xfId="0" applyNumberFormat="1" applyFont="1" applyFill="1" applyBorder="1" applyAlignment="1">
      <alignment horizontal="center" wrapText="1"/>
    </xf>
    <xf numFmtId="2" fontId="46" fillId="0" borderId="20" xfId="0" applyNumberFormat="1" applyFont="1" applyFill="1" applyBorder="1" applyAlignment="1">
      <alignment wrapText="1"/>
    </xf>
    <xf numFmtId="1" fontId="46" fillId="0" borderId="16" xfId="0" applyNumberFormat="1" applyFont="1" applyFill="1" applyBorder="1" applyAlignment="1">
      <alignment horizontal="center" wrapText="1"/>
    </xf>
    <xf numFmtId="2" fontId="46" fillId="0" borderId="20" xfId="0" applyNumberFormat="1" applyFont="1" applyFill="1" applyBorder="1" applyAlignment="1">
      <alignment horizontal="center" wrapText="1"/>
    </xf>
    <xf numFmtId="2" fontId="46" fillId="0" borderId="0" xfId="0" applyNumberFormat="1" applyFont="1" applyFill="1" applyAlignment="1">
      <alignment/>
    </xf>
    <xf numFmtId="0" fontId="46" fillId="0" borderId="17" xfId="0" applyNumberFormat="1" applyFont="1" applyFill="1" applyBorder="1" applyAlignment="1">
      <alignment horizontal="center" wrapText="1"/>
    </xf>
    <xf numFmtId="2" fontId="47" fillId="0" borderId="32" xfId="0" applyNumberFormat="1" applyFont="1" applyFill="1" applyBorder="1" applyAlignment="1">
      <alignment horizontal="center" wrapText="1"/>
    </xf>
    <xf numFmtId="2" fontId="47" fillId="0" borderId="16" xfId="0" applyNumberFormat="1" applyFont="1" applyFill="1" applyBorder="1" applyAlignment="1">
      <alignment horizontal="center" wrapText="1"/>
    </xf>
    <xf numFmtId="0" fontId="47" fillId="0" borderId="29" xfId="0" applyNumberFormat="1" applyFont="1" applyFill="1" applyBorder="1" applyAlignment="1">
      <alignment horizontal="center" wrapText="1"/>
    </xf>
    <xf numFmtId="1" fontId="47" fillId="0" borderId="16" xfId="0" applyNumberFormat="1" applyFont="1" applyFill="1" applyBorder="1" applyAlignment="1">
      <alignment horizontal="center" wrapText="1"/>
    </xf>
    <xf numFmtId="49" fontId="47" fillId="0" borderId="16" xfId="0" applyNumberFormat="1" applyFont="1" applyFill="1" applyBorder="1" applyAlignment="1">
      <alignment horizontal="center" wrapText="1"/>
    </xf>
    <xf numFmtId="1" fontId="47" fillId="0" borderId="26" xfId="0" applyNumberFormat="1" applyFont="1" applyFill="1" applyBorder="1" applyAlignment="1">
      <alignment horizontal="center" wrapText="1"/>
    </xf>
    <xf numFmtId="1" fontId="46" fillId="0" borderId="0" xfId="0" applyNumberFormat="1" applyFont="1" applyFill="1" applyAlignment="1">
      <alignment/>
    </xf>
    <xf numFmtId="1" fontId="46" fillId="0" borderId="29" xfId="0" applyNumberFormat="1" applyFont="1" applyFill="1" applyBorder="1" applyAlignment="1">
      <alignment horizontal="center" wrapText="1"/>
    </xf>
    <xf numFmtId="49" fontId="46" fillId="0" borderId="29" xfId="0" applyNumberFormat="1" applyFont="1" applyFill="1" applyBorder="1" applyAlignment="1">
      <alignment horizontal="center" wrapText="1"/>
    </xf>
    <xf numFmtId="2" fontId="46" fillId="0" borderId="16" xfId="0" applyNumberFormat="1" applyFont="1" applyFill="1" applyBorder="1" applyAlignment="1">
      <alignment horizontal="center" wrapText="1"/>
    </xf>
    <xf numFmtId="2" fontId="47" fillId="0" borderId="17" xfId="0" applyNumberFormat="1" applyFont="1" applyFill="1" applyBorder="1" applyAlignment="1">
      <alignment horizontal="center" wrapText="1"/>
    </xf>
    <xf numFmtId="2" fontId="47" fillId="0" borderId="17" xfId="0" applyNumberFormat="1" applyFont="1" applyFill="1" applyBorder="1" applyAlignment="1">
      <alignment wrapText="1"/>
    </xf>
    <xf numFmtId="0" fontId="47" fillId="0" borderId="16" xfId="0" applyNumberFormat="1" applyFont="1" applyFill="1" applyBorder="1" applyAlignment="1">
      <alignment horizontal="center" wrapText="1"/>
    </xf>
    <xf numFmtId="2" fontId="47" fillId="0" borderId="16" xfId="0" applyNumberFormat="1" applyFont="1" applyFill="1" applyBorder="1" applyAlignment="1">
      <alignment horizontal="left" wrapText="1"/>
    </xf>
    <xf numFmtId="2" fontId="46" fillId="0" borderId="29" xfId="0" applyNumberFormat="1" applyFont="1" applyFill="1" applyBorder="1" applyAlignment="1">
      <alignment horizontal="center" wrapText="1"/>
    </xf>
    <xf numFmtId="49" fontId="47" fillId="0" borderId="29" xfId="0" applyNumberFormat="1" applyFont="1" applyFill="1" applyBorder="1" applyAlignment="1">
      <alignment horizontal="center" wrapText="1"/>
    </xf>
    <xf numFmtId="2" fontId="46" fillId="0" borderId="32" xfId="0" applyNumberFormat="1" applyFont="1" applyFill="1" applyBorder="1" applyAlignment="1">
      <alignment horizontal="center" wrapText="1"/>
    </xf>
    <xf numFmtId="0" fontId="46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/>
    </xf>
    <xf numFmtId="2" fontId="46" fillId="0" borderId="0" xfId="0" applyNumberFormat="1" applyFont="1" applyFill="1" applyBorder="1" applyAlignment="1">
      <alignment/>
    </xf>
    <xf numFmtId="192" fontId="46" fillId="0" borderId="20" xfId="0" applyNumberFormat="1" applyFont="1" applyFill="1" applyBorder="1" applyAlignment="1">
      <alignment horizontal="center" wrapText="1"/>
    </xf>
    <xf numFmtId="192" fontId="46" fillId="0" borderId="17" xfId="0" applyNumberFormat="1" applyFont="1" applyFill="1" applyBorder="1" applyAlignment="1">
      <alignment horizontal="center" wrapText="1"/>
    </xf>
    <xf numFmtId="2" fontId="44" fillId="0" borderId="22" xfId="0" applyNumberFormat="1" applyFont="1" applyBorder="1" applyAlignment="1">
      <alignment horizontal="left" wrapText="1"/>
    </xf>
    <xf numFmtId="2" fontId="44" fillId="0" borderId="20" xfId="0" applyNumberFormat="1" applyFont="1" applyBorder="1" applyAlignment="1">
      <alignment horizontal="left" wrapText="1"/>
    </xf>
    <xf numFmtId="0" fontId="44" fillId="0" borderId="13" xfId="0" applyNumberFormat="1" applyFont="1" applyBorder="1" applyAlignment="1">
      <alignment horizontal="center" textRotation="90" wrapText="1"/>
    </xf>
    <xf numFmtId="0" fontId="44" fillId="0" borderId="19" xfId="0" applyNumberFormat="1" applyFont="1" applyBorder="1" applyAlignment="1">
      <alignment horizontal="center" textRotation="90" wrapText="1"/>
    </xf>
    <xf numFmtId="0" fontId="44" fillId="0" borderId="11" xfId="0" applyNumberFormat="1" applyFont="1" applyBorder="1" applyAlignment="1">
      <alignment horizontal="center" textRotation="90" wrapText="1"/>
    </xf>
    <xf numFmtId="0" fontId="44" fillId="0" borderId="29" xfId="0" applyNumberFormat="1" applyFont="1" applyBorder="1" applyAlignment="1">
      <alignment horizontal="center" textRotation="90" wrapText="1"/>
    </xf>
    <xf numFmtId="0" fontId="44" fillId="0" borderId="15" xfId="0" applyNumberFormat="1" applyFont="1" applyBorder="1" applyAlignment="1">
      <alignment horizontal="center" textRotation="90" wrapText="1"/>
    </xf>
    <xf numFmtId="0" fontId="44" fillId="0" borderId="17" xfId="0" applyNumberFormat="1" applyFont="1" applyBorder="1" applyAlignment="1">
      <alignment horizontal="center" textRotation="90" wrapText="1"/>
    </xf>
    <xf numFmtId="0" fontId="44" fillId="0" borderId="33" xfId="0" applyNumberFormat="1" applyFont="1" applyBorder="1" applyAlignment="1">
      <alignment horizontal="center" wrapText="1"/>
    </xf>
    <xf numFmtId="0" fontId="44" fillId="0" borderId="34" xfId="0" applyNumberFormat="1" applyFont="1" applyBorder="1" applyAlignment="1">
      <alignment horizontal="center" wrapText="1"/>
    </xf>
    <xf numFmtId="2" fontId="44" fillId="0" borderId="14" xfId="0" applyNumberFormat="1" applyFont="1" applyBorder="1" applyAlignment="1">
      <alignment horizontal="center" wrapText="1"/>
    </xf>
    <xf numFmtId="2" fontId="44" fillId="0" borderId="18" xfId="0" applyNumberFormat="1" applyFont="1" applyBorder="1" applyAlignment="1">
      <alignment horizontal="center" wrapText="1"/>
    </xf>
    <xf numFmtId="2" fontId="44" fillId="0" borderId="22" xfId="0" applyNumberFormat="1" applyFont="1" applyBorder="1" applyAlignment="1">
      <alignment horizontal="center" wrapText="1"/>
    </xf>
    <xf numFmtId="2" fontId="44" fillId="0" borderId="21" xfId="0" applyNumberFormat="1" applyFont="1" applyBorder="1" applyAlignment="1">
      <alignment horizontal="center" wrapText="1"/>
    </xf>
    <xf numFmtId="2" fontId="44" fillId="0" borderId="20" xfId="0" applyNumberFormat="1" applyFont="1" applyBorder="1" applyAlignment="1">
      <alignment horizontal="center" wrapText="1"/>
    </xf>
    <xf numFmtId="0" fontId="44" fillId="0" borderId="11" xfId="0" applyNumberFormat="1" applyFont="1" applyBorder="1" applyAlignment="1">
      <alignment horizontal="center" wrapText="1"/>
    </xf>
    <xf numFmtId="0" fontId="44" fillId="0" borderId="29" xfId="0" applyNumberFormat="1" applyFont="1" applyBorder="1" applyAlignment="1">
      <alignment horizontal="center" wrapText="1"/>
    </xf>
    <xf numFmtId="2" fontId="44" fillId="0" borderId="11" xfId="0" applyNumberFormat="1" applyFont="1" applyBorder="1" applyAlignment="1">
      <alignment horizontal="center" wrapText="1"/>
    </xf>
    <xf numFmtId="2" fontId="44" fillId="0" borderId="29" xfId="0" applyNumberFormat="1" applyFont="1" applyBorder="1" applyAlignment="1">
      <alignment horizontal="center" wrapText="1"/>
    </xf>
    <xf numFmtId="2" fontId="44" fillId="0" borderId="19" xfId="0" applyNumberFormat="1" applyFont="1" applyBorder="1" applyAlignment="1">
      <alignment horizontal="center" wrapText="1"/>
    </xf>
    <xf numFmtId="2" fontId="44" fillId="0" borderId="17" xfId="0" applyNumberFormat="1" applyFont="1" applyBorder="1" applyAlignment="1">
      <alignment horizontal="center" wrapText="1"/>
    </xf>
    <xf numFmtId="2" fontId="44" fillId="0" borderId="22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2" fontId="44" fillId="0" borderId="20" xfId="0" applyNumberFormat="1" applyFont="1" applyBorder="1" applyAlignment="1">
      <alignment horizontal="center"/>
    </xf>
    <xf numFmtId="2" fontId="47" fillId="0" borderId="22" xfId="0" applyNumberFormat="1" applyFont="1" applyFill="1" applyBorder="1" applyAlignment="1">
      <alignment horizontal="center" wrapText="1"/>
    </xf>
    <xf numFmtId="2" fontId="47" fillId="0" borderId="21" xfId="0" applyNumberFormat="1" applyFont="1" applyFill="1" applyBorder="1" applyAlignment="1">
      <alignment horizontal="center" wrapText="1"/>
    </xf>
    <xf numFmtId="2" fontId="47" fillId="0" borderId="20" xfId="0" applyNumberFormat="1" applyFont="1" applyFill="1" applyBorder="1" applyAlignment="1">
      <alignment horizontal="center" wrapText="1"/>
    </xf>
    <xf numFmtId="0" fontId="47" fillId="0" borderId="22" xfId="0" applyNumberFormat="1" applyFont="1" applyFill="1" applyBorder="1" applyAlignment="1">
      <alignment horizontal="center" wrapText="1"/>
    </xf>
    <xf numFmtId="0" fontId="47" fillId="0" borderId="21" xfId="0" applyNumberFormat="1" applyFont="1" applyFill="1" applyBorder="1" applyAlignment="1">
      <alignment horizontal="center" wrapText="1"/>
    </xf>
    <xf numFmtId="0" fontId="47" fillId="0" borderId="20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2" fontId="47" fillId="0" borderId="29" xfId="0" applyNumberFormat="1" applyFont="1" applyFill="1" applyBorder="1" applyAlignment="1">
      <alignment horizontal="center" wrapText="1"/>
    </xf>
    <xf numFmtId="0" fontId="47" fillId="0" borderId="11" xfId="0" applyNumberFormat="1" applyFont="1" applyFill="1" applyBorder="1" applyAlignment="1">
      <alignment horizontal="center" wrapText="1"/>
    </xf>
    <xf numFmtId="0" fontId="47" fillId="0" borderId="29" xfId="0" applyNumberFormat="1" applyFont="1" applyFill="1" applyBorder="1" applyAlignment="1">
      <alignment horizontal="center" wrapText="1"/>
    </xf>
    <xf numFmtId="49" fontId="47" fillId="0" borderId="11" xfId="0" applyNumberFormat="1" applyFont="1" applyFill="1" applyBorder="1" applyAlignment="1">
      <alignment horizontal="center" wrapText="1"/>
    </xf>
    <xf numFmtId="49" fontId="47" fillId="0" borderId="29" xfId="0" applyNumberFormat="1" applyFont="1" applyFill="1" applyBorder="1" applyAlignment="1">
      <alignment horizontal="center" wrapText="1"/>
    </xf>
    <xf numFmtId="2" fontId="47" fillId="0" borderId="22" xfId="0" applyNumberFormat="1" applyFont="1" applyFill="1" applyBorder="1" applyAlignment="1">
      <alignment horizontal="left" wrapText="1"/>
    </xf>
    <xf numFmtId="2" fontId="47" fillId="0" borderId="21" xfId="0" applyNumberFormat="1" applyFont="1" applyFill="1" applyBorder="1" applyAlignment="1">
      <alignment horizontal="left" wrapText="1"/>
    </xf>
    <xf numFmtId="2" fontId="47" fillId="0" borderId="20" xfId="0" applyNumberFormat="1" applyFont="1" applyFill="1" applyBorder="1" applyAlignment="1">
      <alignment horizontal="left" wrapText="1"/>
    </xf>
    <xf numFmtId="0" fontId="47" fillId="0" borderId="33" xfId="0" applyNumberFormat="1" applyFont="1" applyFill="1" applyBorder="1" applyAlignment="1">
      <alignment horizontal="center" wrapText="1"/>
    </xf>
    <xf numFmtId="0" fontId="47" fillId="0" borderId="34" xfId="0" applyNumberFormat="1" applyFont="1" applyFill="1" applyBorder="1" applyAlignment="1">
      <alignment horizontal="center" wrapText="1"/>
    </xf>
    <xf numFmtId="2" fontId="47" fillId="0" borderId="14" xfId="0" applyNumberFormat="1" applyFont="1" applyFill="1" applyBorder="1" applyAlignment="1">
      <alignment horizontal="center" wrapText="1"/>
    </xf>
    <xf numFmtId="2" fontId="47" fillId="0" borderId="18" xfId="0" applyNumberFormat="1" applyFont="1" applyFill="1" applyBorder="1" applyAlignment="1">
      <alignment horizontal="center" wrapText="1"/>
    </xf>
    <xf numFmtId="49" fontId="47" fillId="0" borderId="15" xfId="0" applyNumberFormat="1" applyFont="1" applyFill="1" applyBorder="1" applyAlignment="1">
      <alignment horizontal="center" wrapText="1"/>
    </xf>
    <xf numFmtId="49" fontId="47" fillId="0" borderId="17" xfId="0" applyNumberFormat="1" applyFont="1" applyFill="1" applyBorder="1" applyAlignment="1">
      <alignment horizontal="center" wrapText="1"/>
    </xf>
    <xf numFmtId="192" fontId="47" fillId="0" borderId="22" xfId="0" applyNumberFormat="1" applyFont="1" applyFill="1" applyBorder="1" applyAlignment="1">
      <alignment horizontal="left" wrapText="1"/>
    </xf>
    <xf numFmtId="192" fontId="47" fillId="0" borderId="21" xfId="0" applyNumberFormat="1" applyFont="1" applyFill="1" applyBorder="1" applyAlignment="1">
      <alignment horizontal="left" wrapText="1"/>
    </xf>
    <xf numFmtId="192" fontId="47" fillId="0" borderId="20" xfId="0" applyNumberFormat="1" applyFont="1" applyFill="1" applyBorder="1" applyAlignment="1">
      <alignment horizontal="left" wrapText="1"/>
    </xf>
    <xf numFmtId="2" fontId="44" fillId="0" borderId="13" xfId="0" applyNumberFormat="1" applyFont="1" applyBorder="1" applyAlignment="1">
      <alignment horizontal="left" wrapText="1"/>
    </xf>
    <xf numFmtId="2" fontId="44" fillId="0" borderId="1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133350</xdr:colOff>
      <xdr:row>63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023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7"/>
  <sheetViews>
    <sheetView view="pageBreakPreview" zoomScale="10" zoomScaleSheetLayoutView="10" workbookViewId="0" topLeftCell="A56">
      <selection activeCell="A50" sqref="A50:AC50"/>
    </sheetView>
  </sheetViews>
  <sheetFormatPr defaultColWidth="40.140625" defaultRowHeight="12.75"/>
  <cols>
    <col min="1" max="1" width="40.140625" style="36" customWidth="1"/>
    <col min="2" max="2" width="181.421875" style="29" customWidth="1"/>
    <col min="3" max="3" width="46.421875" style="27" customWidth="1"/>
    <col min="4" max="4" width="43.00390625" style="27" customWidth="1"/>
    <col min="5" max="5" width="47.00390625" style="27" customWidth="1"/>
    <col min="6" max="6" width="45.28125" style="27" customWidth="1"/>
    <col min="7" max="7" width="42.421875" style="27" customWidth="1"/>
    <col min="8" max="10" width="40.140625" style="27" customWidth="1"/>
    <col min="11" max="11" width="47.00390625" style="27" customWidth="1"/>
    <col min="12" max="12" width="60.140625" style="27" customWidth="1"/>
    <col min="13" max="13" width="43.57421875" style="37" customWidth="1"/>
    <col min="14" max="14" width="61.8515625" style="38" customWidth="1"/>
    <col min="15" max="15" width="40.140625" style="39" customWidth="1"/>
    <col min="16" max="16" width="38.421875" style="27" customWidth="1"/>
    <col min="17" max="17" width="31.00390625" style="27" customWidth="1"/>
    <col min="18" max="18" width="45.28125" style="27" customWidth="1"/>
    <col min="19" max="19" width="35.57421875" style="27" customWidth="1"/>
    <col min="20" max="20" width="28.140625" style="27" customWidth="1"/>
    <col min="21" max="21" width="33.8515625" style="27" customWidth="1"/>
    <col min="22" max="22" width="47.00390625" style="27" customWidth="1"/>
    <col min="23" max="23" width="45.28125" style="27" customWidth="1"/>
    <col min="24" max="24" width="47.00390625" style="27" customWidth="1"/>
    <col min="25" max="25" width="32.140625" style="27" customWidth="1"/>
    <col min="26" max="26" width="36.140625" style="27" customWidth="1"/>
    <col min="27" max="27" width="26.421875" style="27" customWidth="1"/>
    <col min="28" max="28" width="33.8515625" style="27" customWidth="1"/>
    <col min="29" max="29" width="28.7109375" style="37" customWidth="1"/>
    <col min="30" max="16384" width="40.140625" style="29" customWidth="1"/>
  </cols>
  <sheetData>
    <row r="1" spans="1:29" s="28" customFormat="1" ht="77.25" thickBot="1">
      <c r="A1" s="106" t="s">
        <v>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</row>
    <row r="2" spans="1:29" ht="77.25" thickBot="1">
      <c r="A2" s="97" t="s">
        <v>133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</row>
    <row r="3" spans="1:29" ht="77.25" thickBot="1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9"/>
    </row>
    <row r="4" spans="1:29" ht="76.5">
      <c r="A4" s="100" t="s">
        <v>30</v>
      </c>
      <c r="B4" s="102" t="s">
        <v>22</v>
      </c>
      <c r="C4" s="89" t="s">
        <v>69</v>
      </c>
      <c r="D4" s="89" t="s">
        <v>70</v>
      </c>
      <c r="E4" s="89" t="s">
        <v>71</v>
      </c>
      <c r="F4" s="89" t="s">
        <v>72</v>
      </c>
      <c r="G4" s="89" t="s">
        <v>73</v>
      </c>
      <c r="H4" s="89" t="s">
        <v>74</v>
      </c>
      <c r="I4" s="89" t="s">
        <v>75</v>
      </c>
      <c r="J4" s="89" t="s">
        <v>76</v>
      </c>
      <c r="K4" s="89" t="s">
        <v>77</v>
      </c>
      <c r="L4" s="87" t="s">
        <v>78</v>
      </c>
      <c r="M4" s="89" t="s">
        <v>100</v>
      </c>
      <c r="N4" s="91" t="s">
        <v>79</v>
      </c>
      <c r="O4" s="89" t="s">
        <v>80</v>
      </c>
      <c r="P4" s="89" t="s">
        <v>81</v>
      </c>
      <c r="Q4" s="89" t="s">
        <v>82</v>
      </c>
      <c r="R4" s="89" t="s">
        <v>83</v>
      </c>
      <c r="S4" s="89" t="s">
        <v>84</v>
      </c>
      <c r="T4" s="89" t="s">
        <v>85</v>
      </c>
      <c r="U4" s="89" t="s">
        <v>86</v>
      </c>
      <c r="V4" s="89" t="s">
        <v>87</v>
      </c>
      <c r="W4" s="89" t="s">
        <v>88</v>
      </c>
      <c r="X4" s="89" t="s">
        <v>89</v>
      </c>
      <c r="Y4" s="89" t="s">
        <v>90</v>
      </c>
      <c r="Z4" s="89" t="s">
        <v>91</v>
      </c>
      <c r="AA4" s="89" t="s">
        <v>92</v>
      </c>
      <c r="AB4" s="87" t="s">
        <v>98</v>
      </c>
      <c r="AC4" s="89" t="s">
        <v>93</v>
      </c>
    </row>
    <row r="5" spans="1:29" ht="409.5" customHeight="1" thickBot="1">
      <c r="A5" s="101"/>
      <c r="B5" s="103"/>
      <c r="C5" s="90"/>
      <c r="D5" s="90"/>
      <c r="E5" s="90"/>
      <c r="F5" s="90"/>
      <c r="G5" s="90"/>
      <c r="H5" s="90"/>
      <c r="I5" s="90"/>
      <c r="J5" s="90"/>
      <c r="K5" s="90"/>
      <c r="L5" s="88"/>
      <c r="M5" s="90"/>
      <c r="N5" s="92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88"/>
      <c r="AC5" s="90"/>
    </row>
    <row r="6" spans="1:29" ht="77.25" thickBot="1">
      <c r="A6" s="1">
        <v>1</v>
      </c>
      <c r="B6" s="2">
        <v>2</v>
      </c>
      <c r="C6" s="40">
        <v>3</v>
      </c>
      <c r="D6" s="3">
        <v>4</v>
      </c>
      <c r="E6" s="40">
        <v>5</v>
      </c>
      <c r="F6" s="40">
        <v>6</v>
      </c>
      <c r="G6" s="40">
        <v>7</v>
      </c>
      <c r="H6" s="40" t="s">
        <v>47</v>
      </c>
      <c r="I6" s="3">
        <v>9</v>
      </c>
      <c r="J6" s="40">
        <v>10</v>
      </c>
      <c r="K6" s="40">
        <v>11</v>
      </c>
      <c r="L6" s="4">
        <v>12</v>
      </c>
      <c r="M6" s="40">
        <v>13</v>
      </c>
      <c r="N6" s="5">
        <v>14</v>
      </c>
      <c r="O6" s="40">
        <v>15</v>
      </c>
      <c r="P6" s="5">
        <v>16</v>
      </c>
      <c r="Q6" s="40">
        <v>17</v>
      </c>
      <c r="R6" s="5">
        <v>18</v>
      </c>
      <c r="S6" s="40">
        <v>19</v>
      </c>
      <c r="T6" s="5">
        <v>20</v>
      </c>
      <c r="U6" s="40">
        <v>21</v>
      </c>
      <c r="V6" s="5">
        <v>22</v>
      </c>
      <c r="W6" s="40">
        <v>23</v>
      </c>
      <c r="X6" s="5">
        <v>24</v>
      </c>
      <c r="Y6" s="40">
        <v>25</v>
      </c>
      <c r="Z6" s="6">
        <v>26</v>
      </c>
      <c r="AA6" s="5">
        <v>27</v>
      </c>
      <c r="AB6" s="4">
        <v>28</v>
      </c>
      <c r="AC6" s="40">
        <v>30</v>
      </c>
    </row>
    <row r="7" spans="1:29" s="30" customFormat="1" ht="77.25" thickBot="1">
      <c r="A7" s="97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9"/>
    </row>
    <row r="8" spans="1:29" ht="153.75" thickBot="1">
      <c r="A8" s="7">
        <v>43</v>
      </c>
      <c r="B8" s="19" t="s">
        <v>117</v>
      </c>
      <c r="C8" s="42"/>
      <c r="D8" s="9"/>
      <c r="E8" s="9"/>
      <c r="F8" s="9">
        <v>39</v>
      </c>
      <c r="G8" s="9"/>
      <c r="H8" s="9"/>
      <c r="I8" s="9"/>
      <c r="J8" s="9"/>
      <c r="K8" s="9"/>
      <c r="L8" s="10"/>
      <c r="M8" s="42"/>
      <c r="N8" s="9"/>
      <c r="O8" s="42"/>
      <c r="P8" s="10"/>
      <c r="Q8" s="42">
        <v>140</v>
      </c>
      <c r="R8" s="10"/>
      <c r="S8" s="42"/>
      <c r="T8" s="10"/>
      <c r="U8" s="42"/>
      <c r="V8" s="10">
        <v>7</v>
      </c>
      <c r="W8" s="42"/>
      <c r="X8" s="10"/>
      <c r="Y8" s="42">
        <v>6</v>
      </c>
      <c r="Z8" s="9"/>
      <c r="AA8" s="10"/>
      <c r="AB8" s="11"/>
      <c r="AC8" s="42"/>
    </row>
    <row r="9" spans="1:29" ht="77.25" thickBot="1">
      <c r="A9" s="41">
        <v>2</v>
      </c>
      <c r="B9" s="8" t="s">
        <v>51</v>
      </c>
      <c r="C9" s="41">
        <v>35</v>
      </c>
      <c r="D9" s="9"/>
      <c r="E9" s="9"/>
      <c r="F9" s="9"/>
      <c r="G9" s="9"/>
      <c r="H9" s="9"/>
      <c r="I9" s="12"/>
      <c r="J9" s="12"/>
      <c r="K9" s="9"/>
      <c r="L9" s="10"/>
      <c r="M9" s="41"/>
      <c r="N9" s="13"/>
      <c r="O9" s="7"/>
      <c r="P9" s="14"/>
      <c r="Q9" s="7"/>
      <c r="R9" s="14"/>
      <c r="S9" s="7"/>
      <c r="T9" s="14">
        <v>12</v>
      </c>
      <c r="U9" s="7"/>
      <c r="V9" s="14">
        <v>4</v>
      </c>
      <c r="W9" s="7"/>
      <c r="X9" s="14"/>
      <c r="Y9" s="7"/>
      <c r="Z9" s="13"/>
      <c r="AA9" s="14"/>
      <c r="AB9" s="15"/>
      <c r="AC9" s="7"/>
    </row>
    <row r="10" spans="1:29" ht="77.25" thickBot="1">
      <c r="A10" s="41">
        <v>3</v>
      </c>
      <c r="B10" s="8" t="s">
        <v>36</v>
      </c>
      <c r="C10" s="7"/>
      <c r="D10" s="9"/>
      <c r="E10" s="9"/>
      <c r="F10" s="9"/>
      <c r="G10" s="9"/>
      <c r="H10" s="9"/>
      <c r="I10" s="12"/>
      <c r="J10" s="12"/>
      <c r="K10" s="13"/>
      <c r="L10" s="10"/>
      <c r="M10" s="41"/>
      <c r="N10" s="13"/>
      <c r="O10" s="7"/>
      <c r="P10" s="14"/>
      <c r="Q10" s="7">
        <v>80</v>
      </c>
      <c r="R10" s="14"/>
      <c r="S10" s="7"/>
      <c r="T10" s="14"/>
      <c r="U10" s="7"/>
      <c r="V10" s="14"/>
      <c r="W10" s="7"/>
      <c r="X10" s="14"/>
      <c r="Y10" s="7">
        <v>13</v>
      </c>
      <c r="Z10" s="13"/>
      <c r="AA10" s="14">
        <v>0.2</v>
      </c>
      <c r="AB10" s="15"/>
      <c r="AC10" s="7"/>
    </row>
    <row r="11" spans="1:29" ht="306.75" thickBot="1">
      <c r="A11" s="42" t="s">
        <v>32</v>
      </c>
      <c r="B11" s="8" t="s">
        <v>113</v>
      </c>
      <c r="C11" s="42"/>
      <c r="D11" s="9"/>
      <c r="E11" s="9"/>
      <c r="F11" s="9"/>
      <c r="G11" s="9"/>
      <c r="H11" s="9"/>
      <c r="I11" s="12"/>
      <c r="J11" s="12"/>
      <c r="K11" s="9"/>
      <c r="L11" s="10"/>
      <c r="M11" s="42"/>
      <c r="N11" s="9"/>
      <c r="O11" s="42"/>
      <c r="P11" s="10"/>
      <c r="Q11" s="42"/>
      <c r="R11" s="10"/>
      <c r="S11" s="42">
        <v>180</v>
      </c>
      <c r="T11" s="10"/>
      <c r="U11" s="42"/>
      <c r="V11" s="10"/>
      <c r="W11" s="42"/>
      <c r="X11" s="10"/>
      <c r="Y11" s="42"/>
      <c r="Z11" s="9"/>
      <c r="AA11" s="10"/>
      <c r="AB11" s="11"/>
      <c r="AC11" s="42"/>
    </row>
    <row r="12" spans="1:29" ht="77.25" thickBot="1">
      <c r="A12" s="1"/>
      <c r="B12" s="16" t="s">
        <v>29</v>
      </c>
      <c r="C12" s="1">
        <f>SUM(C8:C11)</f>
        <v>35</v>
      </c>
      <c r="D12" s="1">
        <f aca="true" t="shared" si="0" ref="D12:AC12">SUM(D8:D11)</f>
        <v>0</v>
      </c>
      <c r="E12" s="1">
        <f t="shared" si="0"/>
        <v>0</v>
      </c>
      <c r="F12" s="1">
        <f t="shared" si="0"/>
        <v>39</v>
      </c>
      <c r="G12" s="1">
        <f t="shared" si="0"/>
        <v>0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220</v>
      </c>
      <c r="R12" s="1">
        <f t="shared" si="0"/>
        <v>0</v>
      </c>
      <c r="S12" s="1">
        <f t="shared" si="0"/>
        <v>180</v>
      </c>
      <c r="T12" s="1">
        <f t="shared" si="0"/>
        <v>12</v>
      </c>
      <c r="U12" s="1">
        <f t="shared" si="0"/>
        <v>0</v>
      </c>
      <c r="V12" s="1">
        <f t="shared" si="0"/>
        <v>11</v>
      </c>
      <c r="W12" s="1">
        <f t="shared" si="0"/>
        <v>0</v>
      </c>
      <c r="X12" s="1">
        <f t="shared" si="0"/>
        <v>0</v>
      </c>
      <c r="Y12" s="1">
        <f t="shared" si="0"/>
        <v>19</v>
      </c>
      <c r="Z12" s="1">
        <f t="shared" si="0"/>
        <v>0</v>
      </c>
      <c r="AA12" s="1">
        <f t="shared" si="0"/>
        <v>0.2</v>
      </c>
      <c r="AB12" s="1">
        <f t="shared" si="0"/>
        <v>0</v>
      </c>
      <c r="AC12" s="1">
        <f t="shared" si="0"/>
        <v>0</v>
      </c>
    </row>
    <row r="13" spans="1:29" s="31" customFormat="1" ht="77.25" thickBot="1">
      <c r="A13" s="97" t="s">
        <v>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9"/>
    </row>
    <row r="14" spans="1:29" ht="153.75" thickBot="1">
      <c r="A14" s="41">
        <v>4</v>
      </c>
      <c r="B14" s="8" t="s">
        <v>106</v>
      </c>
      <c r="C14" s="41"/>
      <c r="D14" s="9"/>
      <c r="E14" s="9"/>
      <c r="F14" s="9"/>
      <c r="G14" s="9"/>
      <c r="H14" s="9"/>
      <c r="I14" s="9">
        <v>60</v>
      </c>
      <c r="J14" s="9"/>
      <c r="K14" s="9"/>
      <c r="L14" s="11"/>
      <c r="M14" s="41"/>
      <c r="N14" s="9"/>
      <c r="O14" s="41"/>
      <c r="P14" s="10"/>
      <c r="Q14" s="41"/>
      <c r="R14" s="10"/>
      <c r="S14" s="41"/>
      <c r="T14" s="10"/>
      <c r="U14" s="41"/>
      <c r="V14" s="10"/>
      <c r="W14" s="41"/>
      <c r="X14" s="10"/>
      <c r="Y14" s="41"/>
      <c r="Z14" s="9"/>
      <c r="AA14" s="10"/>
      <c r="AB14" s="11"/>
      <c r="AC14" s="41"/>
    </row>
    <row r="15" spans="1:29" ht="153.75" thickBot="1">
      <c r="A15" s="41">
        <v>5</v>
      </c>
      <c r="B15" s="8" t="s">
        <v>54</v>
      </c>
      <c r="C15" s="41"/>
      <c r="D15" s="9"/>
      <c r="E15" s="9"/>
      <c r="F15" s="9">
        <v>5</v>
      </c>
      <c r="G15" s="9"/>
      <c r="H15" s="9">
        <v>75</v>
      </c>
      <c r="I15" s="9">
        <v>41</v>
      </c>
      <c r="J15" s="9"/>
      <c r="K15" s="9"/>
      <c r="L15" s="10"/>
      <c r="M15" s="41">
        <v>37</v>
      </c>
      <c r="N15" s="9"/>
      <c r="O15" s="41"/>
      <c r="P15" s="14"/>
      <c r="Q15" s="7"/>
      <c r="R15" s="14"/>
      <c r="S15" s="7"/>
      <c r="T15" s="14"/>
      <c r="U15" s="7">
        <v>5</v>
      </c>
      <c r="V15" s="14">
        <v>4</v>
      </c>
      <c r="W15" s="7"/>
      <c r="X15" s="14"/>
      <c r="Y15" s="7"/>
      <c r="Z15" s="13"/>
      <c r="AA15" s="14"/>
      <c r="AB15" s="15"/>
      <c r="AC15" s="7"/>
    </row>
    <row r="16" spans="1:29" ht="77.25" thickBot="1">
      <c r="A16" s="41">
        <v>6</v>
      </c>
      <c r="B16" s="19" t="s">
        <v>55</v>
      </c>
      <c r="C16" s="7"/>
      <c r="D16" s="9"/>
      <c r="E16" s="9"/>
      <c r="F16" s="9"/>
      <c r="G16" s="7"/>
      <c r="H16" s="7"/>
      <c r="I16" s="7">
        <v>40</v>
      </c>
      <c r="J16" s="7"/>
      <c r="K16" s="7"/>
      <c r="L16" s="15"/>
      <c r="M16" s="7"/>
      <c r="N16" s="13"/>
      <c r="O16" s="23">
        <v>61</v>
      </c>
      <c r="P16" s="14"/>
      <c r="Q16" s="7"/>
      <c r="R16" s="14"/>
      <c r="S16" s="7"/>
      <c r="T16" s="14"/>
      <c r="U16" s="7"/>
      <c r="V16" s="14"/>
      <c r="W16" s="7">
        <v>5</v>
      </c>
      <c r="X16" s="14"/>
      <c r="Y16" s="7">
        <v>2</v>
      </c>
      <c r="Z16" s="13"/>
      <c r="AA16" s="14"/>
      <c r="AB16" s="15"/>
      <c r="AC16" s="7"/>
    </row>
    <row r="17" spans="1:29" ht="77.25" thickBot="1">
      <c r="A17" s="41">
        <v>7</v>
      </c>
      <c r="B17" s="8" t="s">
        <v>38</v>
      </c>
      <c r="C17" s="7"/>
      <c r="D17" s="9"/>
      <c r="E17" s="9"/>
      <c r="F17" s="9"/>
      <c r="G17" s="9"/>
      <c r="H17" s="9">
        <v>154</v>
      </c>
      <c r="I17" s="9"/>
      <c r="J17" s="9"/>
      <c r="K17" s="9"/>
      <c r="L17" s="15"/>
      <c r="M17" s="41"/>
      <c r="N17" s="9"/>
      <c r="O17" s="9"/>
      <c r="P17" s="14"/>
      <c r="Q17" s="7">
        <v>28</v>
      </c>
      <c r="R17" s="14"/>
      <c r="S17" s="7"/>
      <c r="T17" s="14"/>
      <c r="U17" s="7"/>
      <c r="V17" s="14">
        <v>6</v>
      </c>
      <c r="W17" s="7"/>
      <c r="X17" s="14"/>
      <c r="Y17" s="7"/>
      <c r="Z17" s="13"/>
      <c r="AA17" s="14"/>
      <c r="AB17" s="15"/>
      <c r="AC17" s="7"/>
    </row>
    <row r="18" spans="1:29" ht="77.25" thickBot="1">
      <c r="A18" s="41">
        <v>8</v>
      </c>
      <c r="B18" s="8" t="s">
        <v>37</v>
      </c>
      <c r="C18" s="7"/>
      <c r="D18" s="9"/>
      <c r="E18" s="9"/>
      <c r="F18" s="9"/>
      <c r="G18" s="9"/>
      <c r="H18" s="9"/>
      <c r="I18" s="9"/>
      <c r="J18" s="9"/>
      <c r="K18" s="9"/>
      <c r="L18" s="15">
        <v>200</v>
      </c>
      <c r="M18" s="41"/>
      <c r="N18" s="9"/>
      <c r="O18" s="9"/>
      <c r="P18" s="14"/>
      <c r="Q18" s="7"/>
      <c r="R18" s="14"/>
      <c r="S18" s="7"/>
      <c r="T18" s="14"/>
      <c r="U18" s="7"/>
      <c r="V18" s="14"/>
      <c r="W18" s="7"/>
      <c r="X18" s="14"/>
      <c r="Y18" s="7"/>
      <c r="Z18" s="13"/>
      <c r="AA18" s="14"/>
      <c r="AB18" s="15"/>
      <c r="AC18" s="7"/>
    </row>
    <row r="19" spans="1:29" ht="77.25" thickBot="1">
      <c r="A19" s="41" t="s">
        <v>32</v>
      </c>
      <c r="B19" s="8" t="s">
        <v>28</v>
      </c>
      <c r="C19" s="41">
        <v>50</v>
      </c>
      <c r="D19" s="9"/>
      <c r="E19" s="9"/>
      <c r="F19" s="9"/>
      <c r="G19" s="9"/>
      <c r="H19" s="9"/>
      <c r="I19" s="9"/>
      <c r="J19" s="9"/>
      <c r="K19" s="9"/>
      <c r="L19" s="10"/>
      <c r="M19" s="41"/>
      <c r="N19" s="13"/>
      <c r="O19" s="7"/>
      <c r="P19" s="14"/>
      <c r="Q19" s="7"/>
      <c r="R19" s="14"/>
      <c r="S19" s="7"/>
      <c r="T19" s="14"/>
      <c r="U19" s="7"/>
      <c r="V19" s="14"/>
      <c r="W19" s="7"/>
      <c r="X19" s="14"/>
      <c r="Y19" s="7"/>
      <c r="Z19" s="13"/>
      <c r="AA19" s="14"/>
      <c r="AB19" s="15"/>
      <c r="AC19" s="7"/>
    </row>
    <row r="20" spans="1:29" ht="77.25" thickBot="1">
      <c r="A20" s="41" t="s">
        <v>32</v>
      </c>
      <c r="B20" s="8" t="s">
        <v>7</v>
      </c>
      <c r="C20" s="7"/>
      <c r="D20" s="7">
        <v>48</v>
      </c>
      <c r="E20" s="9"/>
      <c r="F20" s="9"/>
      <c r="G20" s="9"/>
      <c r="H20" s="9"/>
      <c r="I20" s="9"/>
      <c r="J20" s="9"/>
      <c r="K20" s="9"/>
      <c r="L20" s="10"/>
      <c r="M20" s="41"/>
      <c r="N20" s="13"/>
      <c r="O20" s="7"/>
      <c r="P20" s="14"/>
      <c r="Q20" s="7"/>
      <c r="R20" s="14"/>
      <c r="S20" s="7"/>
      <c r="T20" s="14"/>
      <c r="U20" s="7"/>
      <c r="V20" s="14"/>
      <c r="W20" s="7"/>
      <c r="X20" s="14"/>
      <c r="Y20" s="7"/>
      <c r="Z20" s="13"/>
      <c r="AA20" s="14"/>
      <c r="AB20" s="15"/>
      <c r="AC20" s="7"/>
    </row>
    <row r="21" spans="1:29" ht="230.25" thickBot="1">
      <c r="A21" s="41" t="s">
        <v>32</v>
      </c>
      <c r="B21" s="8" t="s">
        <v>56</v>
      </c>
      <c r="C21" s="7"/>
      <c r="D21" s="9"/>
      <c r="E21" s="9"/>
      <c r="F21" s="9"/>
      <c r="G21" s="9"/>
      <c r="H21" s="9"/>
      <c r="I21" s="9"/>
      <c r="J21" s="9"/>
      <c r="K21" s="9"/>
      <c r="L21" s="10"/>
      <c r="M21" s="41"/>
      <c r="N21" s="13"/>
      <c r="O21" s="7"/>
      <c r="P21" s="14"/>
      <c r="Q21" s="7"/>
      <c r="R21" s="14"/>
      <c r="S21" s="7"/>
      <c r="T21" s="14"/>
      <c r="U21" s="7"/>
      <c r="V21" s="14"/>
      <c r="W21" s="7"/>
      <c r="X21" s="14"/>
      <c r="Y21" s="7"/>
      <c r="Z21" s="13">
        <v>20</v>
      </c>
      <c r="AA21" s="14"/>
      <c r="AB21" s="15"/>
      <c r="AC21" s="7"/>
    </row>
    <row r="22" spans="1:29" ht="77.25" thickBot="1">
      <c r="A22" s="7"/>
      <c r="B22" s="19" t="s">
        <v>29</v>
      </c>
      <c r="C22" s="7">
        <f aca="true" t="shared" si="1" ref="C22:AC22">SUM(C14:C21)</f>
        <v>50</v>
      </c>
      <c r="D22" s="7">
        <f t="shared" si="1"/>
        <v>48</v>
      </c>
      <c r="E22" s="7">
        <f t="shared" si="1"/>
        <v>0</v>
      </c>
      <c r="F22" s="7">
        <f t="shared" si="1"/>
        <v>5</v>
      </c>
      <c r="G22" s="7">
        <f t="shared" si="1"/>
        <v>0</v>
      </c>
      <c r="H22" s="7">
        <f t="shared" si="1"/>
        <v>229</v>
      </c>
      <c r="I22" s="7">
        <f t="shared" si="1"/>
        <v>141</v>
      </c>
      <c r="J22" s="7">
        <f t="shared" si="1"/>
        <v>0</v>
      </c>
      <c r="K22" s="7">
        <f t="shared" si="1"/>
        <v>0</v>
      </c>
      <c r="L22" s="15">
        <f t="shared" si="1"/>
        <v>200</v>
      </c>
      <c r="M22" s="7">
        <f t="shared" si="1"/>
        <v>37</v>
      </c>
      <c r="N22" s="13">
        <f t="shared" si="1"/>
        <v>0</v>
      </c>
      <c r="O22" s="7">
        <f t="shared" si="1"/>
        <v>61</v>
      </c>
      <c r="P22" s="7">
        <f t="shared" si="1"/>
        <v>0</v>
      </c>
      <c r="Q22" s="7">
        <f t="shared" si="1"/>
        <v>28</v>
      </c>
      <c r="R22" s="7">
        <f t="shared" si="1"/>
        <v>0</v>
      </c>
      <c r="S22" s="7">
        <f t="shared" si="1"/>
        <v>0</v>
      </c>
      <c r="T22" s="7">
        <f t="shared" si="1"/>
        <v>0</v>
      </c>
      <c r="U22" s="7">
        <f t="shared" si="1"/>
        <v>5</v>
      </c>
      <c r="V22" s="7">
        <f t="shared" si="1"/>
        <v>10</v>
      </c>
      <c r="W22" s="7">
        <f t="shared" si="1"/>
        <v>5</v>
      </c>
      <c r="X22" s="7">
        <f t="shared" si="1"/>
        <v>0</v>
      </c>
      <c r="Y22" s="7">
        <f t="shared" si="1"/>
        <v>2</v>
      </c>
      <c r="Z22" s="7">
        <f t="shared" si="1"/>
        <v>20</v>
      </c>
      <c r="AA22" s="7">
        <f t="shared" si="1"/>
        <v>0</v>
      </c>
      <c r="AB22" s="15">
        <f t="shared" si="1"/>
        <v>0</v>
      </c>
      <c r="AC22" s="7">
        <f t="shared" si="1"/>
        <v>0</v>
      </c>
    </row>
    <row r="23" spans="1:29" ht="77.25" thickBot="1">
      <c r="A23" s="41"/>
      <c r="B23" s="8" t="s">
        <v>49</v>
      </c>
      <c r="C23" s="7"/>
      <c r="D23" s="7"/>
      <c r="E23" s="7"/>
      <c r="F23" s="7"/>
      <c r="G23" s="7"/>
      <c r="H23" s="7"/>
      <c r="I23" s="7"/>
      <c r="J23" s="7"/>
      <c r="K23" s="7"/>
      <c r="L23" s="15"/>
      <c r="M23" s="7"/>
      <c r="N23" s="1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5"/>
      <c r="AC23" s="7" t="s">
        <v>48</v>
      </c>
    </row>
    <row r="24" spans="1:29" ht="77.25" thickBot="1">
      <c r="A24" s="41"/>
      <c r="B24" s="8" t="s">
        <v>9</v>
      </c>
      <c r="C24" s="7">
        <f aca="true" t="shared" si="2" ref="C24:AB24">SUM(C12+C22)</f>
        <v>85</v>
      </c>
      <c r="D24" s="7">
        <f t="shared" si="2"/>
        <v>48</v>
      </c>
      <c r="E24" s="7">
        <f t="shared" si="2"/>
        <v>0</v>
      </c>
      <c r="F24" s="7">
        <f t="shared" si="2"/>
        <v>44</v>
      </c>
      <c r="G24" s="7">
        <f t="shared" si="2"/>
        <v>0</v>
      </c>
      <c r="H24" s="7">
        <f t="shared" si="2"/>
        <v>229</v>
      </c>
      <c r="I24" s="7">
        <f t="shared" si="2"/>
        <v>141</v>
      </c>
      <c r="J24" s="7">
        <f t="shared" si="2"/>
        <v>0</v>
      </c>
      <c r="K24" s="7">
        <f t="shared" si="2"/>
        <v>0</v>
      </c>
      <c r="L24" s="15">
        <f t="shared" si="2"/>
        <v>200</v>
      </c>
      <c r="M24" s="7">
        <f t="shared" si="2"/>
        <v>37</v>
      </c>
      <c r="N24" s="13">
        <f t="shared" si="2"/>
        <v>0</v>
      </c>
      <c r="O24" s="7">
        <f t="shared" si="2"/>
        <v>61</v>
      </c>
      <c r="P24" s="7">
        <f t="shared" si="2"/>
        <v>0</v>
      </c>
      <c r="Q24" s="7">
        <f t="shared" si="2"/>
        <v>248</v>
      </c>
      <c r="R24" s="7">
        <f t="shared" si="2"/>
        <v>0</v>
      </c>
      <c r="S24" s="7">
        <f t="shared" si="2"/>
        <v>180</v>
      </c>
      <c r="T24" s="7">
        <f t="shared" si="2"/>
        <v>12</v>
      </c>
      <c r="U24" s="7">
        <f t="shared" si="2"/>
        <v>5</v>
      </c>
      <c r="V24" s="7">
        <f t="shared" si="2"/>
        <v>21</v>
      </c>
      <c r="W24" s="7">
        <f t="shared" si="2"/>
        <v>5</v>
      </c>
      <c r="X24" s="7">
        <f t="shared" si="2"/>
        <v>0</v>
      </c>
      <c r="Y24" s="7">
        <f t="shared" si="2"/>
        <v>21</v>
      </c>
      <c r="Z24" s="7">
        <f t="shared" si="2"/>
        <v>20</v>
      </c>
      <c r="AA24" s="7">
        <f t="shared" si="2"/>
        <v>0.2</v>
      </c>
      <c r="AB24" s="7">
        <f t="shared" si="2"/>
        <v>0</v>
      </c>
      <c r="AC24" s="7">
        <v>3</v>
      </c>
    </row>
    <row r="25" spans="1:29" ht="62.25" customHeight="1" thickBot="1">
      <c r="A25" s="97" t="s">
        <v>133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</row>
    <row r="26" spans="1:29" ht="77.25" thickBot="1">
      <c r="A26" s="97" t="s">
        <v>12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9"/>
    </row>
    <row r="27" spans="1:29" ht="70.5" customHeight="1">
      <c r="A27" s="100" t="s">
        <v>30</v>
      </c>
      <c r="B27" s="102" t="s">
        <v>22</v>
      </c>
      <c r="C27" s="89" t="s">
        <v>69</v>
      </c>
      <c r="D27" s="89" t="s">
        <v>70</v>
      </c>
      <c r="E27" s="89" t="s">
        <v>71</v>
      </c>
      <c r="F27" s="89" t="s">
        <v>72</v>
      </c>
      <c r="G27" s="89" t="s">
        <v>73</v>
      </c>
      <c r="H27" s="89" t="s">
        <v>74</v>
      </c>
      <c r="I27" s="89" t="s">
        <v>75</v>
      </c>
      <c r="J27" s="89" t="s">
        <v>76</v>
      </c>
      <c r="K27" s="89" t="s">
        <v>77</v>
      </c>
      <c r="L27" s="87" t="s">
        <v>78</v>
      </c>
      <c r="M27" s="89" t="s">
        <v>100</v>
      </c>
      <c r="N27" s="91" t="s">
        <v>79</v>
      </c>
      <c r="O27" s="89" t="s">
        <v>80</v>
      </c>
      <c r="P27" s="89" t="s">
        <v>81</v>
      </c>
      <c r="Q27" s="89" t="s">
        <v>82</v>
      </c>
      <c r="R27" s="89" t="s">
        <v>83</v>
      </c>
      <c r="S27" s="89" t="s">
        <v>84</v>
      </c>
      <c r="T27" s="89" t="s">
        <v>85</v>
      </c>
      <c r="U27" s="89" t="s">
        <v>86</v>
      </c>
      <c r="V27" s="89" t="s">
        <v>87</v>
      </c>
      <c r="W27" s="89" t="s">
        <v>88</v>
      </c>
      <c r="X27" s="89" t="s">
        <v>89</v>
      </c>
      <c r="Y27" s="89" t="s">
        <v>90</v>
      </c>
      <c r="Z27" s="89" t="s">
        <v>91</v>
      </c>
      <c r="AA27" s="89" t="s">
        <v>92</v>
      </c>
      <c r="AB27" s="87" t="s">
        <v>98</v>
      </c>
      <c r="AC27" s="89" t="s">
        <v>93</v>
      </c>
    </row>
    <row r="28" spans="1:29" ht="395.25" customHeight="1" thickBot="1">
      <c r="A28" s="101"/>
      <c r="B28" s="103"/>
      <c r="C28" s="90"/>
      <c r="D28" s="90"/>
      <c r="E28" s="90"/>
      <c r="F28" s="90"/>
      <c r="G28" s="90"/>
      <c r="H28" s="90"/>
      <c r="I28" s="90"/>
      <c r="J28" s="90"/>
      <c r="K28" s="90"/>
      <c r="L28" s="88"/>
      <c r="M28" s="90"/>
      <c r="N28" s="92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88"/>
      <c r="AC28" s="90"/>
    </row>
    <row r="29" spans="1:29" ht="77.25" thickBot="1">
      <c r="A29" s="1">
        <v>1</v>
      </c>
      <c r="B29" s="2">
        <v>2</v>
      </c>
      <c r="C29" s="40">
        <v>3</v>
      </c>
      <c r="D29" s="3">
        <v>4</v>
      </c>
      <c r="E29" s="40">
        <v>5</v>
      </c>
      <c r="F29" s="40">
        <v>6</v>
      </c>
      <c r="G29" s="40">
        <v>7</v>
      </c>
      <c r="H29" s="40" t="s">
        <v>47</v>
      </c>
      <c r="I29" s="3">
        <v>9</v>
      </c>
      <c r="J29" s="40">
        <v>10</v>
      </c>
      <c r="K29" s="40">
        <v>11</v>
      </c>
      <c r="L29" s="4">
        <v>12</v>
      </c>
      <c r="M29" s="40">
        <v>13</v>
      </c>
      <c r="N29" s="5">
        <v>14</v>
      </c>
      <c r="O29" s="40">
        <v>15</v>
      </c>
      <c r="P29" s="5">
        <v>16</v>
      </c>
      <c r="Q29" s="40">
        <v>17</v>
      </c>
      <c r="R29" s="5">
        <v>18</v>
      </c>
      <c r="S29" s="40">
        <v>19</v>
      </c>
      <c r="T29" s="5">
        <v>20</v>
      </c>
      <c r="U29" s="40">
        <v>21</v>
      </c>
      <c r="V29" s="5">
        <v>22</v>
      </c>
      <c r="W29" s="40">
        <v>23</v>
      </c>
      <c r="X29" s="5">
        <v>24</v>
      </c>
      <c r="Y29" s="40">
        <v>25</v>
      </c>
      <c r="Z29" s="6">
        <v>26</v>
      </c>
      <c r="AA29" s="5">
        <v>27</v>
      </c>
      <c r="AB29" s="4">
        <v>28</v>
      </c>
      <c r="AC29" s="40">
        <v>30</v>
      </c>
    </row>
    <row r="30" spans="1:29" s="31" customFormat="1" ht="77.25" thickBot="1">
      <c r="A30" s="97" t="s">
        <v>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9"/>
    </row>
    <row r="31" spans="1:29" ht="153.75" thickBot="1">
      <c r="A31" s="7">
        <v>9</v>
      </c>
      <c r="B31" s="8" t="s">
        <v>94</v>
      </c>
      <c r="C31" s="41"/>
      <c r="D31" s="9"/>
      <c r="E31" s="9"/>
      <c r="F31" s="9">
        <v>30</v>
      </c>
      <c r="G31" s="9"/>
      <c r="H31" s="9"/>
      <c r="I31" s="9"/>
      <c r="J31" s="9"/>
      <c r="K31" s="9"/>
      <c r="L31" s="10"/>
      <c r="M31" s="41"/>
      <c r="N31" s="9"/>
      <c r="O31" s="41"/>
      <c r="P31" s="10"/>
      <c r="Q31" s="41">
        <v>150</v>
      </c>
      <c r="R31" s="10"/>
      <c r="S31" s="41"/>
      <c r="T31" s="10"/>
      <c r="U31" s="41"/>
      <c r="V31" s="10">
        <v>7</v>
      </c>
      <c r="W31" s="41"/>
      <c r="X31" s="10"/>
      <c r="Y31" s="41">
        <v>6</v>
      </c>
      <c r="Z31" s="9"/>
      <c r="AA31" s="10"/>
      <c r="AB31" s="11"/>
      <c r="AC31" s="41"/>
    </row>
    <row r="32" spans="1:29" ht="77.25" thickBot="1">
      <c r="A32" s="41">
        <v>10</v>
      </c>
      <c r="B32" s="8" t="s">
        <v>6</v>
      </c>
      <c r="C32" s="41"/>
      <c r="D32" s="9"/>
      <c r="E32" s="9"/>
      <c r="F32" s="9"/>
      <c r="G32" s="9"/>
      <c r="H32" s="9"/>
      <c r="I32" s="12"/>
      <c r="J32" s="12"/>
      <c r="K32" s="9"/>
      <c r="L32" s="10"/>
      <c r="M32" s="41"/>
      <c r="N32" s="13"/>
      <c r="O32" s="7"/>
      <c r="P32" s="14"/>
      <c r="Q32" s="7"/>
      <c r="R32" s="14"/>
      <c r="S32" s="7"/>
      <c r="T32" s="14"/>
      <c r="U32" s="7"/>
      <c r="V32" s="14"/>
      <c r="W32" s="7"/>
      <c r="X32" s="14"/>
      <c r="Y32" s="7">
        <v>15</v>
      </c>
      <c r="Z32" s="13"/>
      <c r="AA32" s="14">
        <v>0.5</v>
      </c>
      <c r="AB32" s="15"/>
      <c r="AC32" s="7"/>
    </row>
    <row r="33" spans="1:29" ht="77.25" thickBot="1">
      <c r="A33" s="41">
        <v>11</v>
      </c>
      <c r="B33" s="8" t="s">
        <v>53</v>
      </c>
      <c r="C33" s="41">
        <v>35</v>
      </c>
      <c r="D33" s="9"/>
      <c r="E33" s="9"/>
      <c r="F33" s="9"/>
      <c r="G33" s="9"/>
      <c r="H33" s="9"/>
      <c r="I33" s="12"/>
      <c r="J33" s="12"/>
      <c r="K33" s="9"/>
      <c r="L33" s="10"/>
      <c r="M33" s="41"/>
      <c r="N33" s="13"/>
      <c r="O33" s="7"/>
      <c r="P33" s="14"/>
      <c r="Q33" s="7"/>
      <c r="R33" s="14"/>
      <c r="S33" s="7"/>
      <c r="T33" s="14"/>
      <c r="U33" s="7"/>
      <c r="V33" s="14">
        <v>4</v>
      </c>
      <c r="W33" s="7"/>
      <c r="X33" s="14"/>
      <c r="Y33" s="7"/>
      <c r="Z33" s="13"/>
      <c r="AA33" s="14"/>
      <c r="AB33" s="15"/>
      <c r="AC33" s="7"/>
    </row>
    <row r="34" spans="1:29" ht="153.75" thickBot="1">
      <c r="A34" s="41" t="s">
        <v>32</v>
      </c>
      <c r="B34" s="8" t="s">
        <v>120</v>
      </c>
      <c r="C34" s="7"/>
      <c r="D34" s="9"/>
      <c r="E34" s="9"/>
      <c r="F34" s="9"/>
      <c r="G34" s="9"/>
      <c r="H34" s="9"/>
      <c r="I34" s="9"/>
      <c r="J34" s="9">
        <v>150</v>
      </c>
      <c r="K34" s="9"/>
      <c r="L34" s="10"/>
      <c r="M34" s="41"/>
      <c r="N34" s="13"/>
      <c r="O34" s="7"/>
      <c r="P34" s="14"/>
      <c r="Q34" s="7"/>
      <c r="R34" s="14"/>
      <c r="S34" s="7"/>
      <c r="T34" s="14"/>
      <c r="U34" s="7"/>
      <c r="V34" s="14"/>
      <c r="W34" s="7"/>
      <c r="X34" s="14"/>
      <c r="Y34" s="7"/>
      <c r="Z34" s="13"/>
      <c r="AA34" s="14"/>
      <c r="AB34" s="15"/>
      <c r="AC34" s="7"/>
    </row>
    <row r="35" spans="1:29" ht="77.25" thickBot="1">
      <c r="A35" s="1"/>
      <c r="B35" s="16" t="s">
        <v>29</v>
      </c>
      <c r="C35" s="1">
        <f>SUM(C31:C34)</f>
        <v>35</v>
      </c>
      <c r="D35" s="1">
        <f aca="true" t="shared" si="3" ref="D35:AC35">SUM(D31:D34)</f>
        <v>0</v>
      </c>
      <c r="E35" s="1">
        <f t="shared" si="3"/>
        <v>0</v>
      </c>
      <c r="F35" s="1">
        <f t="shared" si="3"/>
        <v>30</v>
      </c>
      <c r="G35" s="1">
        <f t="shared" si="3"/>
        <v>0</v>
      </c>
      <c r="H35" s="1">
        <f t="shared" si="3"/>
        <v>0</v>
      </c>
      <c r="I35" s="1">
        <f t="shared" si="3"/>
        <v>0</v>
      </c>
      <c r="J35" s="1">
        <f t="shared" si="3"/>
        <v>150</v>
      </c>
      <c r="K35" s="1">
        <f t="shared" si="3"/>
        <v>0</v>
      </c>
      <c r="L35" s="17">
        <f t="shared" si="3"/>
        <v>0</v>
      </c>
      <c r="M35" s="1">
        <f t="shared" si="3"/>
        <v>0</v>
      </c>
      <c r="N35" s="18">
        <f t="shared" si="3"/>
        <v>0</v>
      </c>
      <c r="O35" s="1">
        <f t="shared" si="3"/>
        <v>0</v>
      </c>
      <c r="P35" s="1">
        <f t="shared" si="3"/>
        <v>0</v>
      </c>
      <c r="Q35" s="1">
        <f t="shared" si="3"/>
        <v>150</v>
      </c>
      <c r="R35" s="1">
        <f t="shared" si="3"/>
        <v>0</v>
      </c>
      <c r="S35" s="1">
        <f t="shared" si="3"/>
        <v>0</v>
      </c>
      <c r="T35" s="1">
        <f t="shared" si="3"/>
        <v>0</v>
      </c>
      <c r="U35" s="1">
        <f t="shared" si="3"/>
        <v>0</v>
      </c>
      <c r="V35" s="1">
        <f t="shared" si="3"/>
        <v>11</v>
      </c>
      <c r="W35" s="1">
        <f t="shared" si="3"/>
        <v>0</v>
      </c>
      <c r="X35" s="1">
        <f t="shared" si="3"/>
        <v>0</v>
      </c>
      <c r="Y35" s="1">
        <f t="shared" si="3"/>
        <v>21</v>
      </c>
      <c r="Z35" s="1">
        <f t="shared" si="3"/>
        <v>0</v>
      </c>
      <c r="AA35" s="1">
        <f t="shared" si="3"/>
        <v>0.5</v>
      </c>
      <c r="AB35" s="17">
        <f t="shared" si="3"/>
        <v>0</v>
      </c>
      <c r="AC35" s="1">
        <f t="shared" si="3"/>
        <v>0</v>
      </c>
    </row>
    <row r="36" spans="1:29" s="31" customFormat="1" ht="77.25" thickBot="1">
      <c r="A36" s="97" t="s">
        <v>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9"/>
    </row>
    <row r="37" spans="1:29" ht="153.75" thickBot="1">
      <c r="A37" s="41">
        <v>12</v>
      </c>
      <c r="B37" s="8" t="s">
        <v>52</v>
      </c>
      <c r="C37" s="41"/>
      <c r="D37" s="9"/>
      <c r="E37" s="9"/>
      <c r="F37" s="9"/>
      <c r="G37" s="9"/>
      <c r="H37" s="9"/>
      <c r="I37" s="9">
        <v>70</v>
      </c>
      <c r="J37" s="9"/>
      <c r="K37" s="9"/>
      <c r="L37" s="10"/>
      <c r="M37" s="41"/>
      <c r="N37" s="9"/>
      <c r="O37" s="41"/>
      <c r="P37" s="10"/>
      <c r="Q37" s="41"/>
      <c r="R37" s="10"/>
      <c r="S37" s="41"/>
      <c r="T37" s="10"/>
      <c r="U37" s="41"/>
      <c r="V37" s="10"/>
      <c r="W37" s="41"/>
      <c r="X37" s="10"/>
      <c r="Y37" s="41"/>
      <c r="Z37" s="9"/>
      <c r="AA37" s="10"/>
      <c r="AB37" s="11"/>
      <c r="AC37" s="41"/>
    </row>
    <row r="38" spans="1:29" ht="153.75" thickBot="1">
      <c r="A38" s="41">
        <v>13</v>
      </c>
      <c r="B38" s="8" t="s">
        <v>107</v>
      </c>
      <c r="C38" s="41"/>
      <c r="D38" s="9"/>
      <c r="E38" s="9"/>
      <c r="F38" s="9"/>
      <c r="G38" s="9"/>
      <c r="H38" s="9">
        <v>19</v>
      </c>
      <c r="I38" s="9">
        <v>94</v>
      </c>
      <c r="J38" s="9"/>
      <c r="K38" s="9"/>
      <c r="L38" s="10"/>
      <c r="M38" s="41">
        <v>37</v>
      </c>
      <c r="N38" s="9"/>
      <c r="O38" s="41"/>
      <c r="P38" s="14"/>
      <c r="Q38" s="7"/>
      <c r="R38" s="14"/>
      <c r="S38" s="7"/>
      <c r="T38" s="14"/>
      <c r="U38" s="7">
        <v>5</v>
      </c>
      <c r="V38" s="14">
        <v>4</v>
      </c>
      <c r="W38" s="7"/>
      <c r="X38" s="14"/>
      <c r="Y38" s="7">
        <v>3</v>
      </c>
      <c r="Z38" s="13"/>
      <c r="AA38" s="14"/>
      <c r="AB38" s="15"/>
      <c r="AC38" s="7"/>
    </row>
    <row r="39" spans="1:29" ht="153.75" thickBot="1">
      <c r="A39" s="41">
        <v>14</v>
      </c>
      <c r="B39" s="8" t="s">
        <v>112</v>
      </c>
      <c r="C39" s="7">
        <v>24</v>
      </c>
      <c r="D39" s="9"/>
      <c r="E39" s="9"/>
      <c r="F39" s="9"/>
      <c r="G39" s="9"/>
      <c r="H39" s="9"/>
      <c r="I39" s="9"/>
      <c r="J39" s="9"/>
      <c r="K39" s="9"/>
      <c r="L39" s="11"/>
      <c r="M39" s="41"/>
      <c r="N39" s="13">
        <v>63</v>
      </c>
      <c r="O39" s="7"/>
      <c r="P39" s="14"/>
      <c r="Q39" s="7">
        <v>21</v>
      </c>
      <c r="R39" s="14"/>
      <c r="S39" s="7"/>
      <c r="T39" s="14"/>
      <c r="U39" s="7"/>
      <c r="V39" s="14"/>
      <c r="W39" s="7">
        <v>7</v>
      </c>
      <c r="X39" s="14"/>
      <c r="Y39" s="7"/>
      <c r="Z39" s="13"/>
      <c r="AA39" s="14"/>
      <c r="AB39" s="15"/>
      <c r="AC39" s="7"/>
    </row>
    <row r="40" spans="1:29" ht="77.25" thickBot="1">
      <c r="A40" s="41">
        <v>15</v>
      </c>
      <c r="B40" s="8" t="s">
        <v>102</v>
      </c>
      <c r="C40" s="7"/>
      <c r="D40" s="9"/>
      <c r="E40" s="9">
        <v>2.5</v>
      </c>
      <c r="F40" s="9"/>
      <c r="G40" s="9"/>
      <c r="H40" s="9"/>
      <c r="I40" s="9">
        <v>10</v>
      </c>
      <c r="J40" s="9"/>
      <c r="K40" s="9"/>
      <c r="L40" s="11"/>
      <c r="M40" s="41"/>
      <c r="N40" s="9"/>
      <c r="O40" s="9"/>
      <c r="P40" s="14"/>
      <c r="Q40" s="7"/>
      <c r="R40" s="14"/>
      <c r="S40" s="7"/>
      <c r="T40" s="14"/>
      <c r="U40" s="7"/>
      <c r="V40" s="14">
        <v>1</v>
      </c>
      <c r="W40" s="7"/>
      <c r="X40" s="14"/>
      <c r="Y40" s="7">
        <v>0.8</v>
      </c>
      <c r="Z40" s="13"/>
      <c r="AA40" s="14"/>
      <c r="AB40" s="15"/>
      <c r="AC40" s="7"/>
    </row>
    <row r="41" spans="1:29" ht="153.75" thickBot="1">
      <c r="A41" s="41">
        <v>16</v>
      </c>
      <c r="B41" s="8" t="s">
        <v>127</v>
      </c>
      <c r="C41" s="7"/>
      <c r="D41" s="9"/>
      <c r="E41" s="9"/>
      <c r="F41" s="9"/>
      <c r="G41" s="9">
        <v>37</v>
      </c>
      <c r="H41" s="9"/>
      <c r="I41" s="9">
        <v>58</v>
      </c>
      <c r="J41" s="9"/>
      <c r="K41" s="9"/>
      <c r="L41" s="11"/>
      <c r="M41" s="7"/>
      <c r="N41" s="9"/>
      <c r="O41" s="9"/>
      <c r="P41" s="14"/>
      <c r="Q41" s="7"/>
      <c r="R41" s="14"/>
      <c r="S41" s="7"/>
      <c r="T41" s="14"/>
      <c r="U41" s="7"/>
      <c r="V41" s="14">
        <v>8</v>
      </c>
      <c r="W41" s="7"/>
      <c r="X41" s="14"/>
      <c r="Y41" s="7"/>
      <c r="Z41" s="13"/>
      <c r="AA41" s="14"/>
      <c r="AB41" s="15"/>
      <c r="AC41" s="7"/>
    </row>
    <row r="42" spans="1:29" ht="77.25" thickBot="1">
      <c r="A42" s="41">
        <v>17</v>
      </c>
      <c r="B42" s="8" t="s">
        <v>40</v>
      </c>
      <c r="C42" s="7"/>
      <c r="D42" s="9"/>
      <c r="E42" s="9"/>
      <c r="F42" s="9"/>
      <c r="G42" s="9"/>
      <c r="H42" s="9"/>
      <c r="I42" s="9"/>
      <c r="J42" s="9"/>
      <c r="K42" s="9">
        <v>23</v>
      </c>
      <c r="L42" s="11"/>
      <c r="M42" s="41"/>
      <c r="N42" s="13"/>
      <c r="O42" s="7"/>
      <c r="P42" s="14"/>
      <c r="Q42" s="7"/>
      <c r="R42" s="14"/>
      <c r="S42" s="7"/>
      <c r="T42" s="14"/>
      <c r="U42" s="7"/>
      <c r="V42" s="14"/>
      <c r="W42" s="7"/>
      <c r="X42" s="14"/>
      <c r="Y42" s="7">
        <v>15</v>
      </c>
      <c r="Z42" s="13"/>
      <c r="AA42" s="14"/>
      <c r="AB42" s="15"/>
      <c r="AC42" s="7"/>
    </row>
    <row r="43" spans="1:29" ht="77.25" thickBot="1">
      <c r="A43" s="41" t="s">
        <v>32</v>
      </c>
      <c r="B43" s="8" t="s">
        <v>28</v>
      </c>
      <c r="C43" s="41">
        <v>50</v>
      </c>
      <c r="D43" s="9"/>
      <c r="E43" s="9"/>
      <c r="F43" s="9"/>
      <c r="G43" s="9"/>
      <c r="H43" s="9"/>
      <c r="I43" s="9"/>
      <c r="J43" s="9"/>
      <c r="K43" s="9"/>
      <c r="L43" s="11"/>
      <c r="M43" s="41"/>
      <c r="N43" s="13"/>
      <c r="O43" s="7"/>
      <c r="P43" s="14"/>
      <c r="Q43" s="7"/>
      <c r="R43" s="14"/>
      <c r="S43" s="7"/>
      <c r="T43" s="14"/>
      <c r="U43" s="7"/>
      <c r="V43" s="14"/>
      <c r="W43" s="7"/>
      <c r="X43" s="14"/>
      <c r="Y43" s="7"/>
      <c r="Z43" s="13"/>
      <c r="AA43" s="14"/>
      <c r="AB43" s="15"/>
      <c r="AC43" s="7"/>
    </row>
    <row r="44" spans="1:29" ht="77.25" thickBot="1">
      <c r="A44" s="41" t="s">
        <v>32</v>
      </c>
      <c r="B44" s="8" t="s">
        <v>7</v>
      </c>
      <c r="C44" s="7"/>
      <c r="D44" s="7">
        <v>48</v>
      </c>
      <c r="E44" s="9"/>
      <c r="F44" s="9"/>
      <c r="G44" s="9"/>
      <c r="H44" s="9"/>
      <c r="I44" s="9"/>
      <c r="J44" s="9"/>
      <c r="K44" s="9"/>
      <c r="L44" s="11"/>
      <c r="M44" s="41"/>
      <c r="N44" s="13"/>
      <c r="O44" s="7"/>
      <c r="P44" s="14"/>
      <c r="Q44" s="7"/>
      <c r="R44" s="14"/>
      <c r="S44" s="7"/>
      <c r="T44" s="14"/>
      <c r="U44" s="7"/>
      <c r="V44" s="14"/>
      <c r="W44" s="7"/>
      <c r="X44" s="14"/>
      <c r="Y44" s="7"/>
      <c r="Z44" s="13"/>
      <c r="AA44" s="14"/>
      <c r="AB44" s="15"/>
      <c r="AC44" s="7"/>
    </row>
    <row r="45" spans="1:29" ht="230.25" thickBot="1">
      <c r="A45" s="41" t="s">
        <v>32</v>
      </c>
      <c r="B45" s="8" t="s">
        <v>65</v>
      </c>
      <c r="C45" s="7"/>
      <c r="D45" s="9"/>
      <c r="E45" s="9"/>
      <c r="F45" s="9"/>
      <c r="G45" s="9"/>
      <c r="H45" s="9"/>
      <c r="I45" s="9"/>
      <c r="J45" s="9"/>
      <c r="K45" s="9"/>
      <c r="L45" s="11"/>
      <c r="M45" s="41"/>
      <c r="N45" s="13"/>
      <c r="O45" s="7"/>
      <c r="P45" s="14"/>
      <c r="Q45" s="7"/>
      <c r="R45" s="14">
        <v>180</v>
      </c>
      <c r="S45" s="7"/>
      <c r="T45" s="14"/>
      <c r="U45" s="7"/>
      <c r="V45" s="14"/>
      <c r="W45" s="7"/>
      <c r="X45" s="14"/>
      <c r="Y45" s="7"/>
      <c r="Z45" s="13"/>
      <c r="AA45" s="14"/>
      <c r="AB45" s="15"/>
      <c r="AC45" s="7"/>
    </row>
    <row r="46" spans="1:29" ht="77.25" thickBot="1">
      <c r="A46" s="7"/>
      <c r="B46" s="19" t="s">
        <v>29</v>
      </c>
      <c r="C46" s="7">
        <f>SUM(C37:C45)</f>
        <v>74</v>
      </c>
      <c r="D46" s="7">
        <f aca="true" t="shared" si="4" ref="D46:Q46">SUM(D37:D45)</f>
        <v>48</v>
      </c>
      <c r="E46" s="7">
        <f t="shared" si="4"/>
        <v>2.5</v>
      </c>
      <c r="F46" s="7">
        <f t="shared" si="4"/>
        <v>0</v>
      </c>
      <c r="G46" s="7">
        <f t="shared" si="4"/>
        <v>37</v>
      </c>
      <c r="H46" s="7">
        <f t="shared" si="4"/>
        <v>19</v>
      </c>
      <c r="I46" s="7">
        <f t="shared" si="4"/>
        <v>232</v>
      </c>
      <c r="J46" s="7">
        <f t="shared" si="4"/>
        <v>0</v>
      </c>
      <c r="K46" s="7">
        <f t="shared" si="4"/>
        <v>23</v>
      </c>
      <c r="L46" s="15">
        <f t="shared" si="4"/>
        <v>0</v>
      </c>
      <c r="M46" s="7">
        <f t="shared" si="4"/>
        <v>37</v>
      </c>
      <c r="N46" s="13">
        <f t="shared" si="4"/>
        <v>63</v>
      </c>
      <c r="O46" s="7">
        <f t="shared" si="4"/>
        <v>0</v>
      </c>
      <c r="P46" s="7">
        <f t="shared" si="4"/>
        <v>0</v>
      </c>
      <c r="Q46" s="7">
        <f t="shared" si="4"/>
        <v>21</v>
      </c>
      <c r="R46" s="7">
        <f>SUM(R37:R45)</f>
        <v>180</v>
      </c>
      <c r="S46" s="7">
        <f>SUM(S37:S45)</f>
        <v>0</v>
      </c>
      <c r="T46" s="7">
        <f>SUM(T37:T45)</f>
        <v>0</v>
      </c>
      <c r="U46" s="7">
        <f>SUM(U37:U45)</f>
        <v>5</v>
      </c>
      <c r="V46" s="7">
        <f>SUM(V37:V45)</f>
        <v>13</v>
      </c>
      <c r="W46" s="7">
        <f aca="true" t="shared" si="5" ref="W46:AC46">SUM(W37:W44)</f>
        <v>7</v>
      </c>
      <c r="X46" s="7">
        <f t="shared" si="5"/>
        <v>0</v>
      </c>
      <c r="Y46" s="7">
        <f t="shared" si="5"/>
        <v>18.8</v>
      </c>
      <c r="Z46" s="7">
        <f t="shared" si="5"/>
        <v>0</v>
      </c>
      <c r="AA46" s="7">
        <f t="shared" si="5"/>
        <v>0</v>
      </c>
      <c r="AB46" s="15">
        <f t="shared" si="5"/>
        <v>0</v>
      </c>
      <c r="AC46" s="7">
        <f t="shared" si="5"/>
        <v>0</v>
      </c>
    </row>
    <row r="47" spans="1:29" ht="77.25" thickBot="1">
      <c r="A47" s="1"/>
      <c r="B47" s="16" t="s">
        <v>49</v>
      </c>
      <c r="C47" s="40"/>
      <c r="D47" s="40"/>
      <c r="E47" s="40"/>
      <c r="F47" s="40"/>
      <c r="G47" s="40"/>
      <c r="H47" s="40"/>
      <c r="I47" s="40"/>
      <c r="J47" s="40"/>
      <c r="K47" s="40"/>
      <c r="L47" s="4"/>
      <c r="M47" s="40"/>
      <c r="N47" s="6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"/>
      <c r="AC47" s="40" t="s">
        <v>48</v>
      </c>
    </row>
    <row r="48" spans="1:29" s="31" customFormat="1" ht="77.25" thickBot="1">
      <c r="A48" s="7"/>
      <c r="B48" s="19" t="s">
        <v>9</v>
      </c>
      <c r="C48" s="7">
        <f>SUM(C35+C46)</f>
        <v>109</v>
      </c>
      <c r="D48" s="7">
        <f aca="true" t="shared" si="6" ref="D48:AB48">SUM(D35+D46)</f>
        <v>48</v>
      </c>
      <c r="E48" s="7">
        <f t="shared" si="6"/>
        <v>2.5</v>
      </c>
      <c r="F48" s="7">
        <f t="shared" si="6"/>
        <v>30</v>
      </c>
      <c r="G48" s="7">
        <f t="shared" si="6"/>
        <v>37</v>
      </c>
      <c r="H48" s="7">
        <f t="shared" si="6"/>
        <v>19</v>
      </c>
      <c r="I48" s="7">
        <f t="shared" si="6"/>
        <v>232</v>
      </c>
      <c r="J48" s="7">
        <f t="shared" si="6"/>
        <v>150</v>
      </c>
      <c r="K48" s="7">
        <f t="shared" si="6"/>
        <v>23</v>
      </c>
      <c r="L48" s="15">
        <f t="shared" si="6"/>
        <v>0</v>
      </c>
      <c r="M48" s="7">
        <f t="shared" si="6"/>
        <v>37</v>
      </c>
      <c r="N48" s="13">
        <f t="shared" si="6"/>
        <v>63</v>
      </c>
      <c r="O48" s="7">
        <f t="shared" si="6"/>
        <v>0</v>
      </c>
      <c r="P48" s="7">
        <f t="shared" si="6"/>
        <v>0</v>
      </c>
      <c r="Q48" s="7">
        <f t="shared" si="6"/>
        <v>171</v>
      </c>
      <c r="R48" s="7">
        <f t="shared" si="6"/>
        <v>180</v>
      </c>
      <c r="S48" s="7">
        <f t="shared" si="6"/>
        <v>0</v>
      </c>
      <c r="T48" s="7">
        <f t="shared" si="6"/>
        <v>0</v>
      </c>
      <c r="U48" s="7">
        <f t="shared" si="6"/>
        <v>5</v>
      </c>
      <c r="V48" s="7">
        <f t="shared" si="6"/>
        <v>24</v>
      </c>
      <c r="W48" s="7">
        <f t="shared" si="6"/>
        <v>7</v>
      </c>
      <c r="X48" s="7">
        <f t="shared" si="6"/>
        <v>0</v>
      </c>
      <c r="Y48" s="7">
        <f t="shared" si="6"/>
        <v>39.8</v>
      </c>
      <c r="Z48" s="7">
        <f t="shared" si="6"/>
        <v>0</v>
      </c>
      <c r="AA48" s="7">
        <f t="shared" si="6"/>
        <v>0.5</v>
      </c>
      <c r="AB48" s="15">
        <f t="shared" si="6"/>
        <v>0</v>
      </c>
      <c r="AC48" s="7">
        <v>3</v>
      </c>
    </row>
    <row r="49" spans="1:29" s="28" customFormat="1" ht="62.25" customHeight="1" thickBot="1">
      <c r="A49" s="97" t="s">
        <v>133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9"/>
    </row>
    <row r="50" spans="1:29" s="32" customFormat="1" ht="77.25" thickBot="1">
      <c r="A50" s="97" t="s">
        <v>13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9"/>
    </row>
    <row r="51" spans="1:29" ht="70.5" customHeight="1">
      <c r="A51" s="100" t="s">
        <v>30</v>
      </c>
      <c r="B51" s="102" t="s">
        <v>22</v>
      </c>
      <c r="C51" s="89" t="s">
        <v>69</v>
      </c>
      <c r="D51" s="89" t="s">
        <v>70</v>
      </c>
      <c r="E51" s="89" t="s">
        <v>71</v>
      </c>
      <c r="F51" s="89" t="s">
        <v>72</v>
      </c>
      <c r="G51" s="89" t="s">
        <v>73</v>
      </c>
      <c r="H51" s="89" t="s">
        <v>74</v>
      </c>
      <c r="I51" s="89" t="s">
        <v>75</v>
      </c>
      <c r="J51" s="89" t="s">
        <v>76</v>
      </c>
      <c r="K51" s="89" t="s">
        <v>77</v>
      </c>
      <c r="L51" s="87" t="s">
        <v>78</v>
      </c>
      <c r="M51" s="89" t="s">
        <v>100</v>
      </c>
      <c r="N51" s="91" t="s">
        <v>79</v>
      </c>
      <c r="O51" s="89" t="s">
        <v>80</v>
      </c>
      <c r="P51" s="89" t="s">
        <v>81</v>
      </c>
      <c r="Q51" s="89" t="s">
        <v>82</v>
      </c>
      <c r="R51" s="89" t="s">
        <v>83</v>
      </c>
      <c r="S51" s="89" t="s">
        <v>84</v>
      </c>
      <c r="T51" s="89" t="s">
        <v>85</v>
      </c>
      <c r="U51" s="89" t="s">
        <v>86</v>
      </c>
      <c r="V51" s="89" t="s">
        <v>87</v>
      </c>
      <c r="W51" s="89" t="s">
        <v>88</v>
      </c>
      <c r="X51" s="89" t="s">
        <v>89</v>
      </c>
      <c r="Y51" s="89" t="s">
        <v>90</v>
      </c>
      <c r="Z51" s="89" t="s">
        <v>91</v>
      </c>
      <c r="AA51" s="89" t="s">
        <v>92</v>
      </c>
      <c r="AB51" s="87" t="s">
        <v>98</v>
      </c>
      <c r="AC51" s="89" t="s">
        <v>93</v>
      </c>
    </row>
    <row r="52" spans="1:29" ht="401.25" customHeight="1" thickBot="1">
      <c r="A52" s="101"/>
      <c r="B52" s="103"/>
      <c r="C52" s="90"/>
      <c r="D52" s="90"/>
      <c r="E52" s="90"/>
      <c r="F52" s="90"/>
      <c r="G52" s="90"/>
      <c r="H52" s="90"/>
      <c r="I52" s="90"/>
      <c r="J52" s="90"/>
      <c r="K52" s="90"/>
      <c r="L52" s="88"/>
      <c r="M52" s="90"/>
      <c r="N52" s="92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88"/>
      <c r="AC52" s="90"/>
    </row>
    <row r="53" spans="1:29" ht="77.25" thickBot="1">
      <c r="A53" s="1">
        <v>1</v>
      </c>
      <c r="B53" s="2">
        <v>2</v>
      </c>
      <c r="C53" s="40">
        <v>3</v>
      </c>
      <c r="D53" s="3">
        <v>4</v>
      </c>
      <c r="E53" s="40">
        <v>5</v>
      </c>
      <c r="F53" s="40">
        <v>6</v>
      </c>
      <c r="G53" s="40">
        <v>7</v>
      </c>
      <c r="H53" s="40" t="s">
        <v>47</v>
      </c>
      <c r="I53" s="3">
        <v>9</v>
      </c>
      <c r="J53" s="40">
        <v>10</v>
      </c>
      <c r="K53" s="40">
        <v>11</v>
      </c>
      <c r="L53" s="4">
        <v>12</v>
      </c>
      <c r="M53" s="40">
        <v>13</v>
      </c>
      <c r="N53" s="5">
        <v>14</v>
      </c>
      <c r="O53" s="40">
        <v>15</v>
      </c>
      <c r="P53" s="5">
        <v>16</v>
      </c>
      <c r="Q53" s="40">
        <v>17</v>
      </c>
      <c r="R53" s="5">
        <v>18</v>
      </c>
      <c r="S53" s="40">
        <v>19</v>
      </c>
      <c r="T53" s="5">
        <v>20</v>
      </c>
      <c r="U53" s="40">
        <v>21</v>
      </c>
      <c r="V53" s="5">
        <v>22</v>
      </c>
      <c r="W53" s="40">
        <v>23</v>
      </c>
      <c r="X53" s="5">
        <v>24</v>
      </c>
      <c r="Y53" s="40">
        <v>25</v>
      </c>
      <c r="Z53" s="6">
        <v>26</v>
      </c>
      <c r="AA53" s="5">
        <v>27</v>
      </c>
      <c r="AB53" s="4">
        <v>28</v>
      </c>
      <c r="AC53" s="40">
        <v>30</v>
      </c>
    </row>
    <row r="54" spans="1:29" s="31" customFormat="1" ht="77.25" thickBot="1">
      <c r="A54" s="97" t="s">
        <v>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9"/>
    </row>
    <row r="55" spans="1:29" ht="77.25" thickBot="1">
      <c r="A55" s="7">
        <v>18</v>
      </c>
      <c r="B55" s="8" t="s">
        <v>39</v>
      </c>
      <c r="C55" s="41"/>
      <c r="D55" s="9"/>
      <c r="E55" s="9"/>
      <c r="F55" s="9"/>
      <c r="G55" s="9"/>
      <c r="H55" s="9"/>
      <c r="I55" s="9"/>
      <c r="J55" s="9"/>
      <c r="K55" s="9"/>
      <c r="L55" s="10"/>
      <c r="M55" s="41"/>
      <c r="N55" s="9"/>
      <c r="O55" s="41"/>
      <c r="P55" s="10"/>
      <c r="Q55" s="41">
        <v>40</v>
      </c>
      <c r="R55" s="10"/>
      <c r="S55" s="41"/>
      <c r="T55" s="10"/>
      <c r="U55" s="41"/>
      <c r="V55" s="10">
        <v>8</v>
      </c>
      <c r="W55" s="41"/>
      <c r="X55" s="10">
        <v>60</v>
      </c>
      <c r="Y55" s="41"/>
      <c r="Z55" s="9"/>
      <c r="AA55" s="10"/>
      <c r="AB55" s="11"/>
      <c r="AC55" s="41"/>
    </row>
    <row r="56" spans="1:29" ht="153.75" thickBot="1">
      <c r="A56" s="41">
        <v>19</v>
      </c>
      <c r="B56" s="8" t="s">
        <v>58</v>
      </c>
      <c r="C56" s="7"/>
      <c r="D56" s="9"/>
      <c r="E56" s="9"/>
      <c r="F56" s="9"/>
      <c r="G56" s="9"/>
      <c r="H56" s="9"/>
      <c r="I56" s="12"/>
      <c r="J56" s="12"/>
      <c r="K56" s="13"/>
      <c r="L56" s="10"/>
      <c r="M56" s="41"/>
      <c r="N56" s="13"/>
      <c r="O56" s="7"/>
      <c r="P56" s="14">
        <v>21</v>
      </c>
      <c r="Q56" s="7"/>
      <c r="R56" s="14"/>
      <c r="S56" s="7"/>
      <c r="T56" s="14"/>
      <c r="U56" s="7"/>
      <c r="V56" s="14"/>
      <c r="W56" s="7"/>
      <c r="X56" s="14"/>
      <c r="Y56" s="7"/>
      <c r="Z56" s="13"/>
      <c r="AA56" s="14"/>
      <c r="AB56" s="15"/>
      <c r="AC56" s="7"/>
    </row>
    <row r="57" spans="1:29" ht="77.25" thickBot="1">
      <c r="A57" s="41">
        <v>20</v>
      </c>
      <c r="B57" s="8" t="s">
        <v>96</v>
      </c>
      <c r="C57" s="41"/>
      <c r="D57" s="9"/>
      <c r="E57" s="9"/>
      <c r="F57" s="9"/>
      <c r="G57" s="9"/>
      <c r="H57" s="9"/>
      <c r="I57" s="12"/>
      <c r="J57" s="12">
        <v>8</v>
      </c>
      <c r="K57" s="9"/>
      <c r="L57" s="10"/>
      <c r="M57" s="41"/>
      <c r="N57" s="13"/>
      <c r="O57" s="7"/>
      <c r="P57" s="14"/>
      <c r="Q57" s="7"/>
      <c r="R57" s="14"/>
      <c r="S57" s="7"/>
      <c r="T57" s="14"/>
      <c r="U57" s="7"/>
      <c r="V57" s="14"/>
      <c r="W57" s="7"/>
      <c r="X57" s="14"/>
      <c r="Y57" s="7">
        <v>15</v>
      </c>
      <c r="Z57" s="13"/>
      <c r="AA57" s="14">
        <v>0.5</v>
      </c>
      <c r="AB57" s="15"/>
      <c r="AC57" s="7"/>
    </row>
    <row r="58" spans="1:29" ht="77.25" thickBot="1">
      <c r="A58" s="41">
        <v>2</v>
      </c>
      <c r="B58" s="8" t="s">
        <v>51</v>
      </c>
      <c r="C58" s="41">
        <v>35</v>
      </c>
      <c r="D58" s="9"/>
      <c r="E58" s="9"/>
      <c r="F58" s="9"/>
      <c r="G58" s="9"/>
      <c r="H58" s="9"/>
      <c r="I58" s="12"/>
      <c r="J58" s="12"/>
      <c r="K58" s="9"/>
      <c r="L58" s="10"/>
      <c r="M58" s="41"/>
      <c r="N58" s="13"/>
      <c r="O58" s="7"/>
      <c r="P58" s="14"/>
      <c r="Q58" s="7"/>
      <c r="R58" s="14"/>
      <c r="S58" s="7"/>
      <c r="T58" s="14">
        <v>12</v>
      </c>
      <c r="U58" s="7"/>
      <c r="V58" s="14">
        <v>4</v>
      </c>
      <c r="W58" s="7"/>
      <c r="X58" s="14"/>
      <c r="Y58" s="7"/>
      <c r="Z58" s="13"/>
      <c r="AA58" s="14"/>
      <c r="AB58" s="15"/>
      <c r="AC58" s="7"/>
    </row>
    <row r="59" spans="1:29" ht="153.75" thickBot="1">
      <c r="A59" s="41" t="s">
        <v>32</v>
      </c>
      <c r="B59" s="8" t="s">
        <v>120</v>
      </c>
      <c r="C59" s="41"/>
      <c r="D59" s="9"/>
      <c r="E59" s="9"/>
      <c r="F59" s="9"/>
      <c r="G59" s="9"/>
      <c r="H59" s="9"/>
      <c r="I59" s="12"/>
      <c r="J59" s="9">
        <v>150</v>
      </c>
      <c r="K59" s="9"/>
      <c r="L59" s="10"/>
      <c r="M59" s="41"/>
      <c r="N59" s="13"/>
      <c r="O59" s="7"/>
      <c r="P59" s="14"/>
      <c r="Q59" s="7"/>
      <c r="R59" s="14"/>
      <c r="S59" s="7"/>
      <c r="T59" s="14"/>
      <c r="U59" s="7"/>
      <c r="V59" s="14"/>
      <c r="W59" s="7"/>
      <c r="X59" s="14"/>
      <c r="Y59" s="7"/>
      <c r="Z59" s="13"/>
      <c r="AA59" s="14"/>
      <c r="AB59" s="15"/>
      <c r="AC59" s="7"/>
    </row>
    <row r="60" spans="1:29" ht="77.25" thickBot="1">
      <c r="A60" s="1"/>
      <c r="B60" s="16" t="s">
        <v>29</v>
      </c>
      <c r="C60" s="1">
        <f>SUM(C55:C59)</f>
        <v>35</v>
      </c>
      <c r="D60" s="1">
        <f aca="true" t="shared" si="7" ref="D60:AC60">SUM(D55:D59)</f>
        <v>0</v>
      </c>
      <c r="E60" s="1">
        <f t="shared" si="7"/>
        <v>0</v>
      </c>
      <c r="F60" s="1">
        <f t="shared" si="7"/>
        <v>0</v>
      </c>
      <c r="G60" s="1">
        <f t="shared" si="7"/>
        <v>0</v>
      </c>
      <c r="H60" s="1">
        <f t="shared" si="7"/>
        <v>0</v>
      </c>
      <c r="I60" s="1">
        <f t="shared" si="7"/>
        <v>0</v>
      </c>
      <c r="J60" s="1">
        <f t="shared" si="7"/>
        <v>158</v>
      </c>
      <c r="K60" s="1">
        <f t="shared" si="7"/>
        <v>0</v>
      </c>
      <c r="L60" s="17">
        <f t="shared" si="7"/>
        <v>0</v>
      </c>
      <c r="M60" s="1">
        <f t="shared" si="7"/>
        <v>0</v>
      </c>
      <c r="N60" s="18">
        <f t="shared" si="7"/>
        <v>0</v>
      </c>
      <c r="O60" s="1">
        <f t="shared" si="7"/>
        <v>0</v>
      </c>
      <c r="P60" s="1">
        <f t="shared" si="7"/>
        <v>21</v>
      </c>
      <c r="Q60" s="1">
        <f t="shared" si="7"/>
        <v>40</v>
      </c>
      <c r="R60" s="1">
        <f t="shared" si="7"/>
        <v>0</v>
      </c>
      <c r="S60" s="1">
        <f t="shared" si="7"/>
        <v>0</v>
      </c>
      <c r="T60" s="1">
        <f t="shared" si="7"/>
        <v>12</v>
      </c>
      <c r="U60" s="1">
        <f t="shared" si="7"/>
        <v>0</v>
      </c>
      <c r="V60" s="1">
        <f t="shared" si="7"/>
        <v>12</v>
      </c>
      <c r="W60" s="1">
        <f t="shared" si="7"/>
        <v>0</v>
      </c>
      <c r="X60" s="1">
        <f t="shared" si="7"/>
        <v>60</v>
      </c>
      <c r="Y60" s="1">
        <f t="shared" si="7"/>
        <v>15</v>
      </c>
      <c r="Z60" s="1">
        <f t="shared" si="7"/>
        <v>0</v>
      </c>
      <c r="AA60" s="1">
        <f t="shared" si="7"/>
        <v>0.5</v>
      </c>
      <c r="AB60" s="17">
        <f t="shared" si="7"/>
        <v>0</v>
      </c>
      <c r="AC60" s="1">
        <f t="shared" si="7"/>
        <v>0</v>
      </c>
    </row>
    <row r="61" spans="1:29" s="31" customFormat="1" ht="77.25" thickBot="1">
      <c r="A61" s="97" t="s">
        <v>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9"/>
    </row>
    <row r="62" spans="1:29" ht="230.25" thickBot="1">
      <c r="A62" s="41">
        <v>21</v>
      </c>
      <c r="B62" s="8" t="s">
        <v>59</v>
      </c>
      <c r="C62" s="41"/>
      <c r="D62" s="9"/>
      <c r="E62" s="9"/>
      <c r="F62" s="9"/>
      <c r="G62" s="9"/>
      <c r="H62" s="9"/>
      <c r="I62" s="9">
        <v>60</v>
      </c>
      <c r="J62" s="9"/>
      <c r="K62" s="9"/>
      <c r="L62" s="10"/>
      <c r="M62" s="41"/>
      <c r="N62" s="9"/>
      <c r="O62" s="41"/>
      <c r="P62" s="10"/>
      <c r="Q62" s="41"/>
      <c r="R62" s="10"/>
      <c r="S62" s="41"/>
      <c r="T62" s="10"/>
      <c r="U62" s="41"/>
      <c r="V62" s="10"/>
      <c r="W62" s="41"/>
      <c r="X62" s="10"/>
      <c r="Y62" s="41"/>
      <c r="Z62" s="9"/>
      <c r="AA62" s="10"/>
      <c r="AB62" s="11"/>
      <c r="AC62" s="41"/>
    </row>
    <row r="63" spans="1:29" ht="153.75" thickBot="1">
      <c r="A63" s="51">
        <v>31</v>
      </c>
      <c r="B63" s="8" t="s">
        <v>105</v>
      </c>
      <c r="C63" s="51"/>
      <c r="D63" s="9"/>
      <c r="E63" s="9"/>
      <c r="F63" s="9">
        <v>8</v>
      </c>
      <c r="G63" s="9"/>
      <c r="H63" s="9">
        <v>60</v>
      </c>
      <c r="I63" s="9">
        <v>20</v>
      </c>
      <c r="J63" s="9"/>
      <c r="K63" s="9"/>
      <c r="L63" s="10"/>
      <c r="M63" s="51"/>
      <c r="N63" s="9"/>
      <c r="O63" s="51">
        <v>38</v>
      </c>
      <c r="P63" s="14"/>
      <c r="Q63" s="7"/>
      <c r="R63" s="14"/>
      <c r="S63" s="7"/>
      <c r="T63" s="14"/>
      <c r="U63" s="7"/>
      <c r="V63" s="14">
        <v>4</v>
      </c>
      <c r="W63" s="7"/>
      <c r="X63" s="14"/>
      <c r="Y63" s="7"/>
      <c r="Z63" s="13"/>
      <c r="AA63" s="14"/>
      <c r="AB63" s="15"/>
      <c r="AC63" s="7"/>
    </row>
    <row r="64" spans="1:29" ht="153.75" thickBot="1">
      <c r="A64" s="51">
        <v>32</v>
      </c>
      <c r="B64" s="19" t="s">
        <v>60</v>
      </c>
      <c r="C64" s="7">
        <v>14</v>
      </c>
      <c r="D64" s="9"/>
      <c r="E64" s="9"/>
      <c r="F64" s="9"/>
      <c r="G64" s="13"/>
      <c r="H64" s="13"/>
      <c r="I64" s="13"/>
      <c r="J64" s="13"/>
      <c r="K64" s="13"/>
      <c r="L64" s="15"/>
      <c r="M64" s="7">
        <v>56</v>
      </c>
      <c r="N64" s="13"/>
      <c r="O64" s="24"/>
      <c r="P64" s="14"/>
      <c r="Q64" s="7">
        <v>18</v>
      </c>
      <c r="R64" s="14"/>
      <c r="S64" s="7"/>
      <c r="T64" s="14"/>
      <c r="U64" s="7"/>
      <c r="V64" s="14"/>
      <c r="W64" s="7">
        <v>5</v>
      </c>
      <c r="X64" s="14"/>
      <c r="Y64" s="7"/>
      <c r="Z64" s="13"/>
      <c r="AA64" s="14"/>
      <c r="AB64" s="15"/>
      <c r="AC64" s="7"/>
    </row>
    <row r="65" spans="1:29" ht="230.25" thickBot="1">
      <c r="A65" s="41">
        <v>26.27</v>
      </c>
      <c r="B65" s="8" t="s">
        <v>125</v>
      </c>
      <c r="C65" s="7"/>
      <c r="D65" s="9"/>
      <c r="E65" s="9"/>
      <c r="F65" s="9">
        <v>69</v>
      </c>
      <c r="G65" s="9"/>
      <c r="H65" s="9"/>
      <c r="I65" s="9"/>
      <c r="J65" s="9"/>
      <c r="K65" s="9"/>
      <c r="L65" s="10"/>
      <c r="M65" s="41"/>
      <c r="N65" s="9"/>
      <c r="O65" s="9"/>
      <c r="P65" s="14"/>
      <c r="Q65" s="7"/>
      <c r="R65" s="14"/>
      <c r="S65" s="7"/>
      <c r="T65" s="14"/>
      <c r="U65" s="7"/>
      <c r="V65" s="14">
        <v>5</v>
      </c>
      <c r="W65" s="7"/>
      <c r="X65" s="14"/>
      <c r="Y65" s="7"/>
      <c r="Z65" s="13"/>
      <c r="AA65" s="14"/>
      <c r="AB65" s="15"/>
      <c r="AC65" s="7"/>
    </row>
    <row r="66" spans="1:29" ht="77.25" thickBot="1">
      <c r="A66" s="41">
        <v>8</v>
      </c>
      <c r="B66" s="8" t="s">
        <v>37</v>
      </c>
      <c r="C66" s="7"/>
      <c r="D66" s="9"/>
      <c r="E66" s="9"/>
      <c r="F66" s="9"/>
      <c r="G66" s="9"/>
      <c r="H66" s="9"/>
      <c r="I66" s="9"/>
      <c r="J66" s="9"/>
      <c r="K66" s="9"/>
      <c r="L66" s="15">
        <v>200</v>
      </c>
      <c r="M66" s="41"/>
      <c r="N66" s="9"/>
      <c r="O66" s="9"/>
      <c r="P66" s="14"/>
      <c r="Q66" s="7"/>
      <c r="R66" s="14"/>
      <c r="S66" s="7"/>
      <c r="T66" s="14"/>
      <c r="U66" s="7"/>
      <c r="V66" s="14"/>
      <c r="W66" s="7"/>
      <c r="X66" s="14"/>
      <c r="Y66" s="7"/>
      <c r="Z66" s="13"/>
      <c r="AA66" s="14"/>
      <c r="AB66" s="15"/>
      <c r="AC66" s="7"/>
    </row>
    <row r="67" spans="1:29" s="33" customFormat="1" ht="77.25" thickBot="1">
      <c r="A67" s="41" t="s">
        <v>32</v>
      </c>
      <c r="B67" s="8" t="s">
        <v>28</v>
      </c>
      <c r="C67" s="41">
        <v>50</v>
      </c>
      <c r="D67" s="9"/>
      <c r="E67" s="9"/>
      <c r="F67" s="9"/>
      <c r="G67" s="9"/>
      <c r="H67" s="9"/>
      <c r="I67" s="9"/>
      <c r="J67" s="9"/>
      <c r="K67" s="9"/>
      <c r="L67" s="10"/>
      <c r="M67" s="41"/>
      <c r="N67" s="13"/>
      <c r="O67" s="7"/>
      <c r="P67" s="14"/>
      <c r="Q67" s="7"/>
      <c r="R67" s="14"/>
      <c r="S67" s="7"/>
      <c r="T67" s="14"/>
      <c r="U67" s="7"/>
      <c r="V67" s="14"/>
      <c r="W67" s="7"/>
      <c r="X67" s="14"/>
      <c r="Y67" s="7"/>
      <c r="Z67" s="13"/>
      <c r="AA67" s="14"/>
      <c r="AB67" s="15"/>
      <c r="AC67" s="7"/>
    </row>
    <row r="68" spans="1:29" ht="77.25" thickBot="1">
      <c r="A68" s="41" t="s">
        <v>32</v>
      </c>
      <c r="B68" s="8" t="s">
        <v>7</v>
      </c>
      <c r="C68" s="7"/>
      <c r="D68" s="9">
        <v>48</v>
      </c>
      <c r="E68" s="9"/>
      <c r="F68" s="9"/>
      <c r="G68" s="9"/>
      <c r="H68" s="9"/>
      <c r="I68" s="9"/>
      <c r="J68" s="9"/>
      <c r="K68" s="9"/>
      <c r="L68" s="10"/>
      <c r="M68" s="41"/>
      <c r="N68" s="13"/>
      <c r="O68" s="7"/>
      <c r="P68" s="14"/>
      <c r="Q68" s="7"/>
      <c r="R68" s="14"/>
      <c r="S68" s="7"/>
      <c r="T68" s="14"/>
      <c r="U68" s="7"/>
      <c r="V68" s="14"/>
      <c r="W68" s="7"/>
      <c r="X68" s="14"/>
      <c r="Y68" s="7"/>
      <c r="Z68" s="13"/>
      <c r="AA68" s="14"/>
      <c r="AB68" s="15"/>
      <c r="AC68" s="7"/>
    </row>
    <row r="69" spans="1:29" ht="153.75" thickBot="1">
      <c r="A69" s="42" t="s">
        <v>32</v>
      </c>
      <c r="B69" s="8" t="s">
        <v>130</v>
      </c>
      <c r="C69" s="7"/>
      <c r="D69" s="9"/>
      <c r="E69" s="9">
        <v>100</v>
      </c>
      <c r="F69" s="9"/>
      <c r="G69" s="9"/>
      <c r="H69" s="9"/>
      <c r="I69" s="9"/>
      <c r="J69" s="9"/>
      <c r="K69" s="9"/>
      <c r="L69" s="10"/>
      <c r="M69" s="42"/>
      <c r="N69" s="13"/>
      <c r="O69" s="7"/>
      <c r="P69" s="14"/>
      <c r="Q69" s="7"/>
      <c r="R69" s="14"/>
      <c r="S69" s="7"/>
      <c r="T69" s="14"/>
      <c r="U69" s="7"/>
      <c r="V69" s="14"/>
      <c r="W69" s="7"/>
      <c r="X69" s="14"/>
      <c r="Y69" s="7"/>
      <c r="Z69" s="13"/>
      <c r="AA69" s="14"/>
      <c r="AB69" s="15"/>
      <c r="AC69" s="7"/>
    </row>
    <row r="70" spans="1:29" ht="77.25" thickBot="1">
      <c r="A70" s="7"/>
      <c r="B70" s="19" t="s">
        <v>29</v>
      </c>
      <c r="C70" s="7">
        <f>SUM(C62:C69)</f>
        <v>64</v>
      </c>
      <c r="D70" s="7">
        <f aca="true" t="shared" si="8" ref="D70:AC70">SUM(D62:D69)</f>
        <v>48</v>
      </c>
      <c r="E70" s="7">
        <f t="shared" si="8"/>
        <v>100</v>
      </c>
      <c r="F70" s="7">
        <f t="shared" si="8"/>
        <v>77</v>
      </c>
      <c r="G70" s="7">
        <f t="shared" si="8"/>
        <v>0</v>
      </c>
      <c r="H70" s="7">
        <f t="shared" si="8"/>
        <v>60</v>
      </c>
      <c r="I70" s="7">
        <f t="shared" si="8"/>
        <v>80</v>
      </c>
      <c r="J70" s="7">
        <f t="shared" si="8"/>
        <v>0</v>
      </c>
      <c r="K70" s="7">
        <f t="shared" si="8"/>
        <v>0</v>
      </c>
      <c r="L70" s="7">
        <f t="shared" si="8"/>
        <v>200</v>
      </c>
      <c r="M70" s="7">
        <f t="shared" si="8"/>
        <v>56</v>
      </c>
      <c r="N70" s="7">
        <f t="shared" si="8"/>
        <v>0</v>
      </c>
      <c r="O70" s="7">
        <f t="shared" si="8"/>
        <v>38</v>
      </c>
      <c r="P70" s="7">
        <f t="shared" si="8"/>
        <v>0</v>
      </c>
      <c r="Q70" s="7">
        <f t="shared" si="8"/>
        <v>18</v>
      </c>
      <c r="R70" s="7">
        <f t="shared" si="8"/>
        <v>0</v>
      </c>
      <c r="S70" s="7">
        <f t="shared" si="8"/>
        <v>0</v>
      </c>
      <c r="T70" s="7">
        <f t="shared" si="8"/>
        <v>0</v>
      </c>
      <c r="U70" s="7">
        <f t="shared" si="8"/>
        <v>0</v>
      </c>
      <c r="V70" s="7">
        <f t="shared" si="8"/>
        <v>9</v>
      </c>
      <c r="W70" s="7">
        <f t="shared" si="8"/>
        <v>5</v>
      </c>
      <c r="X70" s="7">
        <f t="shared" si="8"/>
        <v>0</v>
      </c>
      <c r="Y70" s="7">
        <f t="shared" si="8"/>
        <v>0</v>
      </c>
      <c r="Z70" s="7">
        <f t="shared" si="8"/>
        <v>0</v>
      </c>
      <c r="AA70" s="7">
        <f t="shared" si="8"/>
        <v>0</v>
      </c>
      <c r="AB70" s="7">
        <f t="shared" si="8"/>
        <v>0</v>
      </c>
      <c r="AC70" s="7">
        <f t="shared" si="8"/>
        <v>0</v>
      </c>
    </row>
    <row r="71" spans="1:29" ht="77.25" thickBot="1">
      <c r="A71" s="1"/>
      <c r="B71" s="16" t="s">
        <v>49</v>
      </c>
      <c r="C71" s="40"/>
      <c r="D71" s="40"/>
      <c r="E71" s="40"/>
      <c r="F71" s="40"/>
      <c r="G71" s="40"/>
      <c r="H71" s="40"/>
      <c r="I71" s="40"/>
      <c r="J71" s="40"/>
      <c r="K71" s="40"/>
      <c r="L71" s="4"/>
      <c r="M71" s="40"/>
      <c r="N71" s="6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"/>
      <c r="AC71" s="40" t="s">
        <v>48</v>
      </c>
    </row>
    <row r="72" spans="1:29" s="31" customFormat="1" ht="77.25" thickBot="1">
      <c r="A72" s="7"/>
      <c r="B72" s="19" t="s">
        <v>9</v>
      </c>
      <c r="C72" s="7">
        <f aca="true" t="shared" si="9" ref="C72:AB72">SUM(C60+C70)</f>
        <v>99</v>
      </c>
      <c r="D72" s="7">
        <f t="shared" si="9"/>
        <v>48</v>
      </c>
      <c r="E72" s="7">
        <f t="shared" si="9"/>
        <v>100</v>
      </c>
      <c r="F72" s="7">
        <f t="shared" si="9"/>
        <v>77</v>
      </c>
      <c r="G72" s="7">
        <f t="shared" si="9"/>
        <v>0</v>
      </c>
      <c r="H72" s="7">
        <f t="shared" si="9"/>
        <v>60</v>
      </c>
      <c r="I72" s="7">
        <f t="shared" si="9"/>
        <v>80</v>
      </c>
      <c r="J72" s="7">
        <f t="shared" si="9"/>
        <v>158</v>
      </c>
      <c r="K72" s="7">
        <f t="shared" si="9"/>
        <v>0</v>
      </c>
      <c r="L72" s="15">
        <f t="shared" si="9"/>
        <v>200</v>
      </c>
      <c r="M72" s="7">
        <f t="shared" si="9"/>
        <v>56</v>
      </c>
      <c r="N72" s="13">
        <f t="shared" si="9"/>
        <v>0</v>
      </c>
      <c r="O72" s="7">
        <f t="shared" si="9"/>
        <v>38</v>
      </c>
      <c r="P72" s="7">
        <f t="shared" si="9"/>
        <v>21</v>
      </c>
      <c r="Q72" s="7">
        <f t="shared" si="9"/>
        <v>58</v>
      </c>
      <c r="R72" s="7">
        <f t="shared" si="9"/>
        <v>0</v>
      </c>
      <c r="S72" s="7">
        <f t="shared" si="9"/>
        <v>0</v>
      </c>
      <c r="T72" s="7">
        <f t="shared" si="9"/>
        <v>12</v>
      </c>
      <c r="U72" s="7">
        <f t="shared" si="9"/>
        <v>0</v>
      </c>
      <c r="V72" s="7">
        <f t="shared" si="9"/>
        <v>21</v>
      </c>
      <c r="W72" s="7">
        <f t="shared" si="9"/>
        <v>5</v>
      </c>
      <c r="X72" s="7">
        <f t="shared" si="9"/>
        <v>60</v>
      </c>
      <c r="Y72" s="7">
        <f t="shared" si="9"/>
        <v>15</v>
      </c>
      <c r="Z72" s="7">
        <f t="shared" si="9"/>
        <v>0</v>
      </c>
      <c r="AA72" s="7">
        <f t="shared" si="9"/>
        <v>0.5</v>
      </c>
      <c r="AB72" s="15">
        <f t="shared" si="9"/>
        <v>0</v>
      </c>
      <c r="AC72" s="7">
        <v>3</v>
      </c>
    </row>
    <row r="73" spans="1:29" s="28" customFormat="1" ht="62.25" customHeight="1" thickBot="1">
      <c r="A73" s="97" t="s">
        <v>133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9"/>
    </row>
    <row r="74" spans="1:29" s="32" customFormat="1" ht="77.25" thickBot="1">
      <c r="A74" s="104" t="s">
        <v>14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105"/>
    </row>
    <row r="75" spans="1:29" ht="70.5" customHeight="1">
      <c r="A75" s="100" t="s">
        <v>30</v>
      </c>
      <c r="B75" s="102" t="s">
        <v>22</v>
      </c>
      <c r="C75" s="89" t="s">
        <v>69</v>
      </c>
      <c r="D75" s="89" t="s">
        <v>70</v>
      </c>
      <c r="E75" s="89" t="s">
        <v>71</v>
      </c>
      <c r="F75" s="89" t="s">
        <v>72</v>
      </c>
      <c r="G75" s="89" t="s">
        <v>73</v>
      </c>
      <c r="H75" s="89" t="s">
        <v>74</v>
      </c>
      <c r="I75" s="89" t="s">
        <v>75</v>
      </c>
      <c r="J75" s="89" t="s">
        <v>76</v>
      </c>
      <c r="K75" s="89" t="s">
        <v>77</v>
      </c>
      <c r="L75" s="87" t="s">
        <v>78</v>
      </c>
      <c r="M75" s="89" t="s">
        <v>100</v>
      </c>
      <c r="N75" s="91" t="s">
        <v>79</v>
      </c>
      <c r="O75" s="89" t="s">
        <v>80</v>
      </c>
      <c r="P75" s="89" t="s">
        <v>81</v>
      </c>
      <c r="Q75" s="89" t="s">
        <v>82</v>
      </c>
      <c r="R75" s="89" t="s">
        <v>83</v>
      </c>
      <c r="S75" s="89" t="s">
        <v>84</v>
      </c>
      <c r="T75" s="89" t="s">
        <v>85</v>
      </c>
      <c r="U75" s="89" t="s">
        <v>86</v>
      </c>
      <c r="V75" s="89" t="s">
        <v>87</v>
      </c>
      <c r="W75" s="89" t="s">
        <v>88</v>
      </c>
      <c r="X75" s="89" t="s">
        <v>89</v>
      </c>
      <c r="Y75" s="89" t="s">
        <v>90</v>
      </c>
      <c r="Z75" s="89" t="s">
        <v>91</v>
      </c>
      <c r="AA75" s="89" t="s">
        <v>92</v>
      </c>
      <c r="AB75" s="87" t="s">
        <v>98</v>
      </c>
      <c r="AC75" s="89" t="s">
        <v>93</v>
      </c>
    </row>
    <row r="76" spans="1:29" ht="377.25" customHeight="1" thickBot="1">
      <c r="A76" s="101"/>
      <c r="B76" s="103"/>
      <c r="C76" s="90"/>
      <c r="D76" s="90"/>
      <c r="E76" s="90"/>
      <c r="F76" s="90"/>
      <c r="G76" s="90"/>
      <c r="H76" s="90"/>
      <c r="I76" s="90"/>
      <c r="J76" s="90"/>
      <c r="K76" s="90"/>
      <c r="L76" s="88"/>
      <c r="M76" s="90"/>
      <c r="N76" s="92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88"/>
      <c r="AC76" s="90"/>
    </row>
    <row r="77" spans="1:29" ht="77.25" thickBot="1">
      <c r="A77" s="41">
        <v>1</v>
      </c>
      <c r="B77" s="20">
        <v>2</v>
      </c>
      <c r="C77" s="7">
        <v>3</v>
      </c>
      <c r="D77" s="22">
        <v>4</v>
      </c>
      <c r="E77" s="7">
        <v>5</v>
      </c>
      <c r="F77" s="7">
        <v>6</v>
      </c>
      <c r="G77" s="7">
        <v>7</v>
      </c>
      <c r="H77" s="7" t="s">
        <v>47</v>
      </c>
      <c r="I77" s="22">
        <v>9</v>
      </c>
      <c r="J77" s="7">
        <v>10</v>
      </c>
      <c r="K77" s="7">
        <v>11</v>
      </c>
      <c r="L77" s="15">
        <v>12</v>
      </c>
      <c r="M77" s="7">
        <v>13</v>
      </c>
      <c r="N77" s="14">
        <v>14</v>
      </c>
      <c r="O77" s="7">
        <v>15</v>
      </c>
      <c r="P77" s="14">
        <v>16</v>
      </c>
      <c r="Q77" s="7">
        <v>17</v>
      </c>
      <c r="R77" s="14">
        <v>18</v>
      </c>
      <c r="S77" s="7">
        <v>19</v>
      </c>
      <c r="T77" s="14">
        <v>20</v>
      </c>
      <c r="U77" s="7">
        <v>21</v>
      </c>
      <c r="V77" s="14">
        <v>22</v>
      </c>
      <c r="W77" s="7">
        <v>23</v>
      </c>
      <c r="X77" s="14">
        <v>24</v>
      </c>
      <c r="Y77" s="7">
        <v>25</v>
      </c>
      <c r="Z77" s="13">
        <v>26</v>
      </c>
      <c r="AA77" s="14">
        <v>27</v>
      </c>
      <c r="AB77" s="15">
        <v>28</v>
      </c>
      <c r="AC77" s="7">
        <v>30</v>
      </c>
    </row>
    <row r="78" spans="1:29" ht="77.25" thickBot="1">
      <c r="A78" s="97" t="s">
        <v>5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9"/>
    </row>
    <row r="79" spans="1:29" ht="153.75" thickBot="1">
      <c r="A79" s="7">
        <v>28</v>
      </c>
      <c r="B79" s="8" t="s">
        <v>95</v>
      </c>
      <c r="C79" s="41"/>
      <c r="D79" s="9"/>
      <c r="E79" s="9"/>
      <c r="F79" s="9">
        <v>30</v>
      </c>
      <c r="G79" s="9"/>
      <c r="H79" s="9"/>
      <c r="I79" s="9"/>
      <c r="J79" s="9"/>
      <c r="K79" s="9"/>
      <c r="L79" s="10"/>
      <c r="M79" s="41"/>
      <c r="N79" s="9"/>
      <c r="O79" s="41"/>
      <c r="P79" s="10"/>
      <c r="Q79" s="41">
        <v>150</v>
      </c>
      <c r="R79" s="10"/>
      <c r="S79" s="41"/>
      <c r="T79" s="10"/>
      <c r="U79" s="41"/>
      <c r="V79" s="10">
        <v>7</v>
      </c>
      <c r="W79" s="41"/>
      <c r="X79" s="10"/>
      <c r="Y79" s="41">
        <v>6</v>
      </c>
      <c r="Z79" s="9"/>
      <c r="AA79" s="10"/>
      <c r="AB79" s="11"/>
      <c r="AC79" s="41"/>
    </row>
    <row r="80" spans="1:29" ht="77.25" thickBot="1">
      <c r="A80" s="41">
        <v>10</v>
      </c>
      <c r="B80" s="8" t="s">
        <v>6</v>
      </c>
      <c r="C80" s="41"/>
      <c r="D80" s="9"/>
      <c r="E80" s="9"/>
      <c r="F80" s="9"/>
      <c r="G80" s="9"/>
      <c r="H80" s="9"/>
      <c r="I80" s="12"/>
      <c r="J80" s="12"/>
      <c r="K80" s="9"/>
      <c r="L80" s="10"/>
      <c r="M80" s="41"/>
      <c r="N80" s="13"/>
      <c r="O80" s="7"/>
      <c r="P80" s="14"/>
      <c r="Q80" s="7"/>
      <c r="R80" s="14"/>
      <c r="S80" s="7"/>
      <c r="T80" s="14"/>
      <c r="U80" s="7"/>
      <c r="V80" s="14"/>
      <c r="W80" s="7"/>
      <c r="X80" s="14"/>
      <c r="Y80" s="7">
        <v>15</v>
      </c>
      <c r="Z80" s="13"/>
      <c r="AA80" s="14">
        <v>0.5</v>
      </c>
      <c r="AB80" s="15"/>
      <c r="AC80" s="7"/>
    </row>
    <row r="81" spans="1:29" ht="77.25" thickBot="1">
      <c r="A81" s="41">
        <v>11</v>
      </c>
      <c r="B81" s="8" t="s">
        <v>53</v>
      </c>
      <c r="C81" s="41">
        <v>35</v>
      </c>
      <c r="D81" s="9"/>
      <c r="E81" s="9"/>
      <c r="F81" s="9"/>
      <c r="G81" s="9"/>
      <c r="H81" s="9"/>
      <c r="I81" s="12"/>
      <c r="J81" s="12"/>
      <c r="K81" s="9"/>
      <c r="L81" s="10"/>
      <c r="M81" s="41"/>
      <c r="N81" s="13"/>
      <c r="O81" s="7"/>
      <c r="P81" s="14"/>
      <c r="Q81" s="7"/>
      <c r="R81" s="14"/>
      <c r="S81" s="7"/>
      <c r="T81" s="14"/>
      <c r="U81" s="7"/>
      <c r="V81" s="14">
        <v>4</v>
      </c>
      <c r="W81" s="7"/>
      <c r="X81" s="14"/>
      <c r="Y81" s="7"/>
      <c r="Z81" s="13"/>
      <c r="AA81" s="14"/>
      <c r="AB81" s="15"/>
      <c r="AC81" s="7"/>
    </row>
    <row r="82" spans="1:29" ht="77.25" thickBot="1">
      <c r="A82" s="41">
        <v>29</v>
      </c>
      <c r="B82" s="8" t="s">
        <v>31</v>
      </c>
      <c r="C82" s="41"/>
      <c r="D82" s="9"/>
      <c r="E82" s="9"/>
      <c r="F82" s="9"/>
      <c r="G82" s="9"/>
      <c r="H82" s="9"/>
      <c r="I82" s="12"/>
      <c r="J82" s="12"/>
      <c r="K82" s="9"/>
      <c r="L82" s="10"/>
      <c r="M82" s="41"/>
      <c r="N82" s="13"/>
      <c r="O82" s="7"/>
      <c r="P82" s="14"/>
      <c r="Q82" s="7"/>
      <c r="R82" s="14"/>
      <c r="S82" s="7"/>
      <c r="T82" s="14"/>
      <c r="U82" s="7"/>
      <c r="V82" s="14"/>
      <c r="W82" s="7"/>
      <c r="X82" s="14">
        <v>40</v>
      </c>
      <c r="Y82" s="7"/>
      <c r="Z82" s="13"/>
      <c r="AA82" s="14"/>
      <c r="AB82" s="15"/>
      <c r="AC82" s="7"/>
    </row>
    <row r="83" spans="1:29" ht="153.75" thickBot="1">
      <c r="A83" s="41" t="s">
        <v>32</v>
      </c>
      <c r="B83" s="8" t="s">
        <v>120</v>
      </c>
      <c r="C83" s="7"/>
      <c r="D83" s="9"/>
      <c r="E83" s="9"/>
      <c r="F83" s="9"/>
      <c r="G83" s="9"/>
      <c r="H83" s="9"/>
      <c r="I83" s="9"/>
      <c r="J83" s="9">
        <v>150</v>
      </c>
      <c r="K83" s="9"/>
      <c r="L83" s="10"/>
      <c r="M83" s="41"/>
      <c r="N83" s="13"/>
      <c r="O83" s="7"/>
      <c r="P83" s="14"/>
      <c r="Q83" s="7"/>
      <c r="R83" s="14"/>
      <c r="S83" s="7"/>
      <c r="T83" s="14"/>
      <c r="U83" s="7"/>
      <c r="V83" s="14"/>
      <c r="W83" s="7"/>
      <c r="X83" s="14"/>
      <c r="Y83" s="7"/>
      <c r="Z83" s="13"/>
      <c r="AA83" s="14"/>
      <c r="AB83" s="15"/>
      <c r="AC83" s="7"/>
    </row>
    <row r="84" spans="1:29" ht="77.25" thickBot="1">
      <c r="A84" s="1"/>
      <c r="B84" s="16" t="s">
        <v>29</v>
      </c>
      <c r="C84" s="1">
        <f>SUM(C79:C83)</f>
        <v>35</v>
      </c>
      <c r="D84" s="1">
        <f aca="true" t="shared" si="10" ref="D84:AC84">SUM(D79:D83)</f>
        <v>0</v>
      </c>
      <c r="E84" s="1">
        <f t="shared" si="10"/>
        <v>0</v>
      </c>
      <c r="F84" s="1">
        <f t="shared" si="10"/>
        <v>30</v>
      </c>
      <c r="G84" s="1">
        <f t="shared" si="10"/>
        <v>0</v>
      </c>
      <c r="H84" s="1">
        <f t="shared" si="10"/>
        <v>0</v>
      </c>
      <c r="I84" s="1">
        <f t="shared" si="10"/>
        <v>0</v>
      </c>
      <c r="J84" s="1">
        <f t="shared" si="10"/>
        <v>150</v>
      </c>
      <c r="K84" s="1">
        <f t="shared" si="10"/>
        <v>0</v>
      </c>
      <c r="L84" s="17">
        <f t="shared" si="10"/>
        <v>0</v>
      </c>
      <c r="M84" s="1">
        <f t="shared" si="10"/>
        <v>0</v>
      </c>
      <c r="N84" s="18">
        <f t="shared" si="10"/>
        <v>0</v>
      </c>
      <c r="O84" s="1">
        <f t="shared" si="10"/>
        <v>0</v>
      </c>
      <c r="P84" s="1">
        <f t="shared" si="10"/>
        <v>0</v>
      </c>
      <c r="Q84" s="1">
        <f t="shared" si="10"/>
        <v>150</v>
      </c>
      <c r="R84" s="1">
        <f t="shared" si="10"/>
        <v>0</v>
      </c>
      <c r="S84" s="1">
        <f t="shared" si="10"/>
        <v>0</v>
      </c>
      <c r="T84" s="1">
        <f t="shared" si="10"/>
        <v>0</v>
      </c>
      <c r="U84" s="1">
        <f t="shared" si="10"/>
        <v>0</v>
      </c>
      <c r="V84" s="1">
        <f t="shared" si="10"/>
        <v>11</v>
      </c>
      <c r="W84" s="1">
        <f t="shared" si="10"/>
        <v>0</v>
      </c>
      <c r="X84" s="1">
        <f t="shared" si="10"/>
        <v>40</v>
      </c>
      <c r="Y84" s="1">
        <f t="shared" si="10"/>
        <v>21</v>
      </c>
      <c r="Z84" s="1">
        <f t="shared" si="10"/>
        <v>0</v>
      </c>
      <c r="AA84" s="1">
        <f t="shared" si="10"/>
        <v>0.5</v>
      </c>
      <c r="AB84" s="17">
        <f t="shared" si="10"/>
        <v>0</v>
      </c>
      <c r="AC84" s="1">
        <f t="shared" si="10"/>
        <v>0</v>
      </c>
    </row>
    <row r="85" spans="1:29" s="31" customFormat="1" ht="77.25" thickBot="1">
      <c r="A85" s="97" t="s">
        <v>8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9"/>
    </row>
    <row r="86" spans="1:29" ht="153.75" thickBot="1">
      <c r="A86" s="41">
        <v>30</v>
      </c>
      <c r="B86" s="8" t="s">
        <v>108</v>
      </c>
      <c r="C86" s="41"/>
      <c r="D86" s="9"/>
      <c r="E86" s="9"/>
      <c r="F86" s="9"/>
      <c r="G86" s="9"/>
      <c r="H86" s="9"/>
      <c r="I86" s="9">
        <v>60</v>
      </c>
      <c r="J86" s="9"/>
      <c r="K86" s="9"/>
      <c r="L86" s="10"/>
      <c r="M86" s="41"/>
      <c r="N86" s="9"/>
      <c r="O86" s="41"/>
      <c r="P86" s="10"/>
      <c r="Q86" s="41"/>
      <c r="R86" s="10"/>
      <c r="S86" s="41"/>
      <c r="T86" s="10"/>
      <c r="U86" s="41"/>
      <c r="V86" s="10"/>
      <c r="W86" s="41"/>
      <c r="X86" s="10"/>
      <c r="Y86" s="41"/>
      <c r="Z86" s="9"/>
      <c r="AA86" s="10"/>
      <c r="AB86" s="11"/>
      <c r="AC86" s="41"/>
    </row>
    <row r="87" spans="1:29" ht="153.75" thickBot="1">
      <c r="A87" s="51">
        <v>22.23</v>
      </c>
      <c r="B87" s="8" t="s">
        <v>41</v>
      </c>
      <c r="C87" s="51"/>
      <c r="D87" s="9"/>
      <c r="E87" s="9"/>
      <c r="F87" s="9"/>
      <c r="G87" s="9"/>
      <c r="H87" s="9">
        <v>92</v>
      </c>
      <c r="I87" s="9">
        <v>23</v>
      </c>
      <c r="J87" s="9"/>
      <c r="K87" s="9"/>
      <c r="L87" s="10"/>
      <c r="M87" s="51">
        <v>23</v>
      </c>
      <c r="N87" s="9"/>
      <c r="O87" s="51"/>
      <c r="P87" s="14"/>
      <c r="Q87" s="7"/>
      <c r="R87" s="14"/>
      <c r="S87" s="7"/>
      <c r="T87" s="14"/>
      <c r="U87" s="7"/>
      <c r="V87" s="14">
        <v>4</v>
      </c>
      <c r="W87" s="7"/>
      <c r="X87" s="14">
        <v>2</v>
      </c>
      <c r="Y87" s="7"/>
      <c r="Z87" s="13"/>
      <c r="AA87" s="14"/>
      <c r="AB87" s="15"/>
      <c r="AC87" s="7"/>
    </row>
    <row r="88" spans="1:29" ht="77.25" thickBot="1">
      <c r="A88" s="51">
        <v>24</v>
      </c>
      <c r="B88" s="8" t="s">
        <v>44</v>
      </c>
      <c r="C88" s="7" t="s">
        <v>62</v>
      </c>
      <c r="D88" s="9"/>
      <c r="E88" s="9"/>
      <c r="F88" s="9"/>
      <c r="G88" s="9"/>
      <c r="H88" s="9"/>
      <c r="I88" s="9"/>
      <c r="J88" s="9"/>
      <c r="K88" s="9"/>
      <c r="L88" s="10"/>
      <c r="M88" s="51"/>
      <c r="N88" s="13"/>
      <c r="O88" s="7">
        <v>66</v>
      </c>
      <c r="P88" s="14"/>
      <c r="Q88" s="7">
        <v>26</v>
      </c>
      <c r="R88" s="14"/>
      <c r="S88" s="7"/>
      <c r="T88" s="14"/>
      <c r="U88" s="7"/>
      <c r="V88" s="14"/>
      <c r="W88" s="7">
        <v>6</v>
      </c>
      <c r="X88" s="14">
        <v>6</v>
      </c>
      <c r="Y88" s="7"/>
      <c r="Z88" s="13"/>
      <c r="AA88" s="14"/>
      <c r="AB88" s="15"/>
      <c r="AC88" s="7"/>
    </row>
    <row r="89" spans="1:29" ht="77.25" thickBot="1">
      <c r="A89" s="51">
        <v>25</v>
      </c>
      <c r="B89" s="8" t="s">
        <v>103</v>
      </c>
      <c r="C89" s="7"/>
      <c r="D89" s="9"/>
      <c r="E89" s="9">
        <v>3</v>
      </c>
      <c r="F89" s="9"/>
      <c r="G89" s="9"/>
      <c r="H89" s="9"/>
      <c r="I89" s="9">
        <v>10</v>
      </c>
      <c r="J89" s="9"/>
      <c r="K89" s="9"/>
      <c r="L89" s="11"/>
      <c r="M89" s="51"/>
      <c r="N89" s="9"/>
      <c r="O89" s="9"/>
      <c r="P89" s="14"/>
      <c r="Q89" s="7"/>
      <c r="R89" s="14"/>
      <c r="S89" s="7"/>
      <c r="T89" s="14"/>
      <c r="U89" s="7">
        <v>12</v>
      </c>
      <c r="V89" s="14">
        <v>1</v>
      </c>
      <c r="W89" s="7"/>
      <c r="X89" s="14"/>
      <c r="Y89" s="7"/>
      <c r="Z89" s="13"/>
      <c r="AA89" s="14"/>
      <c r="AB89" s="15"/>
      <c r="AC89" s="7"/>
    </row>
    <row r="90" spans="1:29" ht="77.25" thickBot="1">
      <c r="A90" s="41">
        <v>33</v>
      </c>
      <c r="B90" s="8" t="s">
        <v>42</v>
      </c>
      <c r="C90" s="7"/>
      <c r="D90" s="9"/>
      <c r="E90" s="9"/>
      <c r="F90" s="9"/>
      <c r="G90" s="9"/>
      <c r="H90" s="9">
        <v>58</v>
      </c>
      <c r="I90" s="9">
        <v>112</v>
      </c>
      <c r="J90" s="9"/>
      <c r="K90" s="9"/>
      <c r="L90" s="15"/>
      <c r="M90" s="41"/>
      <c r="N90" s="9"/>
      <c r="O90" s="9"/>
      <c r="P90" s="14"/>
      <c r="Q90" s="7"/>
      <c r="R90" s="14"/>
      <c r="S90" s="7"/>
      <c r="T90" s="14"/>
      <c r="U90" s="7"/>
      <c r="V90" s="14"/>
      <c r="W90" s="7">
        <v>6</v>
      </c>
      <c r="X90" s="14"/>
      <c r="Y90" s="7"/>
      <c r="Z90" s="13"/>
      <c r="AA90" s="14"/>
      <c r="AB90" s="15"/>
      <c r="AC90" s="7"/>
    </row>
    <row r="91" spans="1:29" ht="77.25" thickBot="1">
      <c r="A91" s="41">
        <v>17</v>
      </c>
      <c r="B91" s="8" t="s">
        <v>40</v>
      </c>
      <c r="C91" s="7"/>
      <c r="D91" s="9"/>
      <c r="E91" s="9"/>
      <c r="F91" s="9"/>
      <c r="G91" s="9"/>
      <c r="H91" s="9"/>
      <c r="I91" s="9"/>
      <c r="J91" s="9"/>
      <c r="K91" s="9">
        <v>23</v>
      </c>
      <c r="L91" s="11"/>
      <c r="M91" s="41"/>
      <c r="N91" s="13"/>
      <c r="O91" s="7"/>
      <c r="P91" s="14"/>
      <c r="Q91" s="7"/>
      <c r="R91" s="14"/>
      <c r="S91" s="7"/>
      <c r="T91" s="14"/>
      <c r="U91" s="7"/>
      <c r="V91" s="14"/>
      <c r="W91" s="7"/>
      <c r="X91" s="14"/>
      <c r="Y91" s="7">
        <v>15</v>
      </c>
      <c r="Z91" s="13"/>
      <c r="AA91" s="14"/>
      <c r="AB91" s="15"/>
      <c r="AC91" s="7"/>
    </row>
    <row r="92" spans="1:29" ht="77.25" thickBot="1">
      <c r="A92" s="41" t="s">
        <v>32</v>
      </c>
      <c r="B92" s="8" t="s">
        <v>28</v>
      </c>
      <c r="C92" s="41">
        <v>50</v>
      </c>
      <c r="D92" s="9"/>
      <c r="E92" s="9"/>
      <c r="F92" s="9"/>
      <c r="G92" s="9"/>
      <c r="H92" s="9"/>
      <c r="I92" s="9"/>
      <c r="J92" s="9"/>
      <c r="K92" s="9"/>
      <c r="L92" s="10"/>
      <c r="M92" s="41"/>
      <c r="N92" s="13"/>
      <c r="O92" s="7"/>
      <c r="P92" s="14"/>
      <c r="Q92" s="7"/>
      <c r="R92" s="14"/>
      <c r="S92" s="7"/>
      <c r="T92" s="14"/>
      <c r="U92" s="7"/>
      <c r="V92" s="14"/>
      <c r="W92" s="7"/>
      <c r="X92" s="14"/>
      <c r="Y92" s="7"/>
      <c r="Z92" s="13"/>
      <c r="AA92" s="14"/>
      <c r="AB92" s="15"/>
      <c r="AC92" s="7"/>
    </row>
    <row r="93" spans="1:29" ht="77.25" thickBot="1">
      <c r="A93" s="41" t="s">
        <v>32</v>
      </c>
      <c r="B93" s="8" t="s">
        <v>7</v>
      </c>
      <c r="C93" s="7"/>
      <c r="D93" s="9">
        <v>48</v>
      </c>
      <c r="E93" s="9"/>
      <c r="F93" s="9"/>
      <c r="G93" s="9"/>
      <c r="H93" s="9"/>
      <c r="I93" s="9"/>
      <c r="J93" s="9"/>
      <c r="K93" s="9"/>
      <c r="L93" s="10"/>
      <c r="M93" s="41"/>
      <c r="N93" s="13"/>
      <c r="O93" s="7"/>
      <c r="P93" s="14"/>
      <c r="Q93" s="7"/>
      <c r="R93" s="14"/>
      <c r="S93" s="7"/>
      <c r="T93" s="14"/>
      <c r="U93" s="7"/>
      <c r="V93" s="14"/>
      <c r="W93" s="7"/>
      <c r="X93" s="14"/>
      <c r="Y93" s="7"/>
      <c r="Z93" s="13"/>
      <c r="AA93" s="14"/>
      <c r="AB93" s="15"/>
      <c r="AC93" s="7"/>
    </row>
    <row r="94" spans="1:29" ht="230.25" thickBot="1">
      <c r="A94" s="41" t="s">
        <v>32</v>
      </c>
      <c r="B94" s="8" t="s">
        <v>65</v>
      </c>
      <c r="C94" s="7"/>
      <c r="D94" s="9"/>
      <c r="E94" s="9"/>
      <c r="F94" s="9"/>
      <c r="G94" s="9"/>
      <c r="H94" s="9"/>
      <c r="I94" s="9"/>
      <c r="J94" s="9"/>
      <c r="K94" s="9"/>
      <c r="L94" s="11"/>
      <c r="M94" s="41"/>
      <c r="N94" s="13"/>
      <c r="O94" s="7"/>
      <c r="P94" s="14"/>
      <c r="Q94" s="7"/>
      <c r="R94" s="14">
        <v>180</v>
      </c>
      <c r="S94" s="7"/>
      <c r="T94" s="14"/>
      <c r="U94" s="7"/>
      <c r="V94" s="14"/>
      <c r="W94" s="7"/>
      <c r="X94" s="14"/>
      <c r="Y94" s="7"/>
      <c r="Z94" s="13"/>
      <c r="AA94" s="14"/>
      <c r="AB94" s="15"/>
      <c r="AC94" s="7"/>
    </row>
    <row r="95" spans="1:29" ht="77.25" thickBot="1">
      <c r="A95" s="7"/>
      <c r="B95" s="19" t="s">
        <v>29</v>
      </c>
      <c r="C95" s="7">
        <f>SUM(C86:C94)</f>
        <v>50</v>
      </c>
      <c r="D95" s="7">
        <f aca="true" t="shared" si="11" ref="D95:X95">SUM(D86:D94)</f>
        <v>48</v>
      </c>
      <c r="E95" s="7">
        <f t="shared" si="11"/>
        <v>3</v>
      </c>
      <c r="F95" s="7">
        <f t="shared" si="11"/>
        <v>0</v>
      </c>
      <c r="G95" s="7">
        <f t="shared" si="11"/>
        <v>0</v>
      </c>
      <c r="H95" s="7">
        <f t="shared" si="11"/>
        <v>150</v>
      </c>
      <c r="I95" s="7">
        <f t="shared" si="11"/>
        <v>205</v>
      </c>
      <c r="J95" s="7">
        <f t="shared" si="11"/>
        <v>0</v>
      </c>
      <c r="K95" s="7">
        <f t="shared" si="11"/>
        <v>23</v>
      </c>
      <c r="L95" s="15">
        <f t="shared" si="11"/>
        <v>0</v>
      </c>
      <c r="M95" s="7">
        <f t="shared" si="11"/>
        <v>23</v>
      </c>
      <c r="N95" s="13">
        <f t="shared" si="11"/>
        <v>0</v>
      </c>
      <c r="O95" s="7">
        <f t="shared" si="11"/>
        <v>66</v>
      </c>
      <c r="P95" s="7">
        <f t="shared" si="11"/>
        <v>0</v>
      </c>
      <c r="Q95" s="7">
        <f t="shared" si="11"/>
        <v>26</v>
      </c>
      <c r="R95" s="7">
        <f t="shared" si="11"/>
        <v>180</v>
      </c>
      <c r="S95" s="7">
        <f t="shared" si="11"/>
        <v>0</v>
      </c>
      <c r="T95" s="7">
        <f t="shared" si="11"/>
        <v>0</v>
      </c>
      <c r="U95" s="7">
        <f t="shared" si="11"/>
        <v>12</v>
      </c>
      <c r="V95" s="7">
        <f t="shared" si="11"/>
        <v>5</v>
      </c>
      <c r="W95" s="7">
        <f t="shared" si="11"/>
        <v>12</v>
      </c>
      <c r="X95" s="7">
        <f t="shared" si="11"/>
        <v>8</v>
      </c>
      <c r="Y95" s="7">
        <f>SUM(Y86:Y93)</f>
        <v>15</v>
      </c>
      <c r="Z95" s="7">
        <f>SUM(Z86:Z93)</f>
        <v>0</v>
      </c>
      <c r="AA95" s="7">
        <f>SUM(AA86:AA93)</f>
        <v>0</v>
      </c>
      <c r="AB95" s="15">
        <f>SUM(AB86:AB93)</f>
        <v>0</v>
      </c>
      <c r="AC95" s="7">
        <f>SUM(AC86:AC93)</f>
        <v>0</v>
      </c>
    </row>
    <row r="96" spans="1:29" ht="77.25" thickBot="1">
      <c r="A96" s="1"/>
      <c r="B96" s="16" t="s">
        <v>49</v>
      </c>
      <c r="C96" s="40"/>
      <c r="D96" s="40"/>
      <c r="E96" s="40"/>
      <c r="F96" s="40"/>
      <c r="G96" s="40"/>
      <c r="H96" s="40"/>
      <c r="I96" s="40"/>
      <c r="J96" s="40"/>
      <c r="K96" s="40"/>
      <c r="L96" s="4"/>
      <c r="M96" s="40"/>
      <c r="N96" s="6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"/>
      <c r="AC96" s="40" t="s">
        <v>48</v>
      </c>
    </row>
    <row r="97" spans="1:29" s="31" customFormat="1" ht="77.25" thickBot="1">
      <c r="A97" s="7"/>
      <c r="B97" s="19" t="s">
        <v>9</v>
      </c>
      <c r="C97" s="7">
        <f aca="true" t="shared" si="12" ref="C97:AB97">SUM(C84+C95)</f>
        <v>85</v>
      </c>
      <c r="D97" s="7">
        <f t="shared" si="12"/>
        <v>48</v>
      </c>
      <c r="E97" s="7">
        <f t="shared" si="12"/>
        <v>3</v>
      </c>
      <c r="F97" s="7">
        <f t="shared" si="12"/>
        <v>30</v>
      </c>
      <c r="G97" s="7">
        <f t="shared" si="12"/>
        <v>0</v>
      </c>
      <c r="H97" s="7">
        <f t="shared" si="12"/>
        <v>150</v>
      </c>
      <c r="I97" s="7">
        <f t="shared" si="12"/>
        <v>205</v>
      </c>
      <c r="J97" s="7">
        <f t="shared" si="12"/>
        <v>150</v>
      </c>
      <c r="K97" s="7">
        <f t="shared" si="12"/>
        <v>23</v>
      </c>
      <c r="L97" s="15">
        <f t="shared" si="12"/>
        <v>0</v>
      </c>
      <c r="M97" s="7">
        <f t="shared" si="12"/>
        <v>23</v>
      </c>
      <c r="N97" s="13">
        <f t="shared" si="12"/>
        <v>0</v>
      </c>
      <c r="O97" s="7">
        <f t="shared" si="12"/>
        <v>66</v>
      </c>
      <c r="P97" s="7">
        <f t="shared" si="12"/>
        <v>0</v>
      </c>
      <c r="Q97" s="7">
        <f t="shared" si="12"/>
        <v>176</v>
      </c>
      <c r="R97" s="7">
        <f t="shared" si="12"/>
        <v>180</v>
      </c>
      <c r="S97" s="7">
        <f t="shared" si="12"/>
        <v>0</v>
      </c>
      <c r="T97" s="7">
        <f t="shared" si="12"/>
        <v>0</v>
      </c>
      <c r="U97" s="7">
        <f t="shared" si="12"/>
        <v>12</v>
      </c>
      <c r="V97" s="7">
        <f t="shared" si="12"/>
        <v>16</v>
      </c>
      <c r="W97" s="7">
        <f t="shared" si="12"/>
        <v>12</v>
      </c>
      <c r="X97" s="7">
        <f t="shared" si="12"/>
        <v>48</v>
      </c>
      <c r="Y97" s="7">
        <f t="shared" si="12"/>
        <v>36</v>
      </c>
      <c r="Z97" s="7">
        <f t="shared" si="12"/>
        <v>0</v>
      </c>
      <c r="AA97" s="7">
        <f t="shared" si="12"/>
        <v>0.5</v>
      </c>
      <c r="AB97" s="7">
        <f t="shared" si="12"/>
        <v>0</v>
      </c>
      <c r="AC97" s="7">
        <v>3</v>
      </c>
    </row>
    <row r="98" spans="1:29" s="28" customFormat="1" ht="62.25" customHeight="1" thickBot="1">
      <c r="A98" s="97" t="s">
        <v>133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9"/>
    </row>
    <row r="99" spans="1:29" s="32" customFormat="1" ht="77.25" thickBot="1">
      <c r="A99" s="104" t="s">
        <v>16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105"/>
    </row>
    <row r="100" spans="1:29" ht="70.5" customHeight="1">
      <c r="A100" s="100" t="s">
        <v>30</v>
      </c>
      <c r="B100" s="102" t="s">
        <v>22</v>
      </c>
      <c r="C100" s="89" t="s">
        <v>69</v>
      </c>
      <c r="D100" s="89" t="s">
        <v>70</v>
      </c>
      <c r="E100" s="89" t="s">
        <v>71</v>
      </c>
      <c r="F100" s="89" t="s">
        <v>72</v>
      </c>
      <c r="G100" s="89" t="s">
        <v>73</v>
      </c>
      <c r="H100" s="89" t="s">
        <v>74</v>
      </c>
      <c r="I100" s="89" t="s">
        <v>75</v>
      </c>
      <c r="J100" s="89" t="s">
        <v>76</v>
      </c>
      <c r="K100" s="89" t="s">
        <v>77</v>
      </c>
      <c r="L100" s="87" t="s">
        <v>78</v>
      </c>
      <c r="M100" s="89" t="s">
        <v>100</v>
      </c>
      <c r="N100" s="91" t="s">
        <v>79</v>
      </c>
      <c r="O100" s="89" t="s">
        <v>80</v>
      </c>
      <c r="P100" s="89" t="s">
        <v>81</v>
      </c>
      <c r="Q100" s="89" t="s">
        <v>82</v>
      </c>
      <c r="R100" s="89" t="s">
        <v>83</v>
      </c>
      <c r="S100" s="89" t="s">
        <v>84</v>
      </c>
      <c r="T100" s="89" t="s">
        <v>85</v>
      </c>
      <c r="U100" s="89" t="s">
        <v>86</v>
      </c>
      <c r="V100" s="89" t="s">
        <v>87</v>
      </c>
      <c r="W100" s="89" t="s">
        <v>88</v>
      </c>
      <c r="X100" s="89" t="s">
        <v>89</v>
      </c>
      <c r="Y100" s="89" t="s">
        <v>90</v>
      </c>
      <c r="Z100" s="89" t="s">
        <v>91</v>
      </c>
      <c r="AA100" s="89" t="s">
        <v>92</v>
      </c>
      <c r="AB100" s="87" t="s">
        <v>98</v>
      </c>
      <c r="AC100" s="89" t="s">
        <v>93</v>
      </c>
    </row>
    <row r="101" spans="1:29" ht="395.25" customHeight="1" thickBot="1">
      <c r="A101" s="101"/>
      <c r="B101" s="103"/>
      <c r="C101" s="90"/>
      <c r="D101" s="90"/>
      <c r="E101" s="90"/>
      <c r="F101" s="90"/>
      <c r="G101" s="90"/>
      <c r="H101" s="90"/>
      <c r="I101" s="90"/>
      <c r="J101" s="90"/>
      <c r="K101" s="90"/>
      <c r="L101" s="88"/>
      <c r="M101" s="90"/>
      <c r="N101" s="92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88"/>
      <c r="AC101" s="90"/>
    </row>
    <row r="102" spans="1:29" ht="77.25" thickBot="1">
      <c r="A102" s="41">
        <v>1</v>
      </c>
      <c r="B102" s="20">
        <v>2</v>
      </c>
      <c r="C102" s="7">
        <v>3</v>
      </c>
      <c r="D102" s="22">
        <v>4</v>
      </c>
      <c r="E102" s="7">
        <v>5</v>
      </c>
      <c r="F102" s="7">
        <v>6</v>
      </c>
      <c r="G102" s="7">
        <v>7</v>
      </c>
      <c r="H102" s="7" t="s">
        <v>47</v>
      </c>
      <c r="I102" s="22">
        <v>9</v>
      </c>
      <c r="J102" s="7">
        <v>10</v>
      </c>
      <c r="K102" s="7">
        <v>11</v>
      </c>
      <c r="L102" s="15">
        <v>12</v>
      </c>
      <c r="M102" s="7">
        <v>13</v>
      </c>
      <c r="N102" s="14">
        <v>14</v>
      </c>
      <c r="O102" s="7">
        <v>15</v>
      </c>
      <c r="P102" s="14">
        <v>16</v>
      </c>
      <c r="Q102" s="7">
        <v>17</v>
      </c>
      <c r="R102" s="14">
        <v>18</v>
      </c>
      <c r="S102" s="7">
        <v>19</v>
      </c>
      <c r="T102" s="14">
        <v>20</v>
      </c>
      <c r="U102" s="7">
        <v>21</v>
      </c>
      <c r="V102" s="14">
        <v>22</v>
      </c>
      <c r="W102" s="7">
        <v>23</v>
      </c>
      <c r="X102" s="14">
        <v>24</v>
      </c>
      <c r="Y102" s="7">
        <v>25</v>
      </c>
      <c r="Z102" s="13">
        <v>26</v>
      </c>
      <c r="AA102" s="14">
        <v>27</v>
      </c>
      <c r="AB102" s="15">
        <v>28</v>
      </c>
      <c r="AC102" s="7">
        <v>30</v>
      </c>
    </row>
    <row r="103" spans="1:29" ht="77.25" thickBot="1">
      <c r="A103" s="97" t="s">
        <v>5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9"/>
    </row>
    <row r="104" spans="1:29" ht="77.25" thickBot="1">
      <c r="A104" s="7">
        <v>34</v>
      </c>
      <c r="B104" s="19" t="s">
        <v>97</v>
      </c>
      <c r="C104" s="7"/>
      <c r="D104" s="13"/>
      <c r="E104" s="13"/>
      <c r="F104" s="13">
        <v>12</v>
      </c>
      <c r="G104" s="13"/>
      <c r="H104" s="13"/>
      <c r="I104" s="13"/>
      <c r="J104" s="13"/>
      <c r="K104" s="13"/>
      <c r="L104" s="14"/>
      <c r="M104" s="7"/>
      <c r="N104" s="13"/>
      <c r="O104" s="7"/>
      <c r="P104" s="14"/>
      <c r="Q104" s="7">
        <v>190</v>
      </c>
      <c r="R104" s="14"/>
      <c r="S104" s="7"/>
      <c r="T104" s="14"/>
      <c r="U104" s="7"/>
      <c r="V104" s="14">
        <v>1.6</v>
      </c>
      <c r="W104" s="7"/>
      <c r="X104" s="14"/>
      <c r="Y104" s="7">
        <v>2</v>
      </c>
      <c r="Z104" s="13"/>
      <c r="AA104" s="14"/>
      <c r="AB104" s="15"/>
      <c r="AC104" s="7"/>
    </row>
    <row r="105" spans="1:29" ht="77.25" thickBot="1">
      <c r="A105" s="41">
        <v>35</v>
      </c>
      <c r="B105" s="8" t="s">
        <v>15</v>
      </c>
      <c r="C105" s="7"/>
      <c r="D105" s="9"/>
      <c r="E105" s="9"/>
      <c r="F105" s="9"/>
      <c r="G105" s="9"/>
      <c r="H105" s="9"/>
      <c r="I105" s="12"/>
      <c r="J105" s="12"/>
      <c r="K105" s="13"/>
      <c r="L105" s="10"/>
      <c r="M105" s="41"/>
      <c r="N105" s="13"/>
      <c r="O105" s="7"/>
      <c r="P105" s="14"/>
      <c r="Q105" s="7">
        <v>150</v>
      </c>
      <c r="R105" s="14"/>
      <c r="S105" s="7"/>
      <c r="T105" s="14"/>
      <c r="U105" s="7"/>
      <c r="V105" s="14"/>
      <c r="W105" s="7"/>
      <c r="X105" s="14"/>
      <c r="Y105" s="7">
        <v>15</v>
      </c>
      <c r="Z105" s="13"/>
      <c r="AA105" s="14"/>
      <c r="AB105" s="15">
        <v>5</v>
      </c>
      <c r="AC105" s="7"/>
    </row>
    <row r="106" spans="1:29" ht="77.25" thickBot="1">
      <c r="A106" s="41">
        <v>2</v>
      </c>
      <c r="B106" s="8" t="s">
        <v>51</v>
      </c>
      <c r="C106" s="41">
        <v>35</v>
      </c>
      <c r="D106" s="9"/>
      <c r="E106" s="9"/>
      <c r="F106" s="9"/>
      <c r="G106" s="9"/>
      <c r="H106" s="9"/>
      <c r="I106" s="12"/>
      <c r="J106" s="12"/>
      <c r="K106" s="9"/>
      <c r="L106" s="10"/>
      <c r="M106" s="41"/>
      <c r="N106" s="13"/>
      <c r="O106" s="7"/>
      <c r="P106" s="14"/>
      <c r="Q106" s="7"/>
      <c r="R106" s="14"/>
      <c r="S106" s="7"/>
      <c r="T106" s="14">
        <v>12</v>
      </c>
      <c r="U106" s="7"/>
      <c r="V106" s="14">
        <v>4</v>
      </c>
      <c r="W106" s="7"/>
      <c r="X106" s="14"/>
      <c r="Y106" s="7"/>
      <c r="Z106" s="13"/>
      <c r="AA106" s="14"/>
      <c r="AB106" s="15"/>
      <c r="AC106" s="7"/>
    </row>
    <row r="107" spans="1:29" ht="153.75" thickBot="1">
      <c r="A107" s="41" t="s">
        <v>32</v>
      </c>
      <c r="B107" s="8" t="s">
        <v>120</v>
      </c>
      <c r="C107" s="41"/>
      <c r="D107" s="9"/>
      <c r="E107" s="9"/>
      <c r="F107" s="9"/>
      <c r="G107" s="9"/>
      <c r="H107" s="9"/>
      <c r="I107" s="12"/>
      <c r="J107" s="9">
        <v>150</v>
      </c>
      <c r="K107" s="9"/>
      <c r="L107" s="10"/>
      <c r="M107" s="41"/>
      <c r="N107" s="9"/>
      <c r="O107" s="41"/>
      <c r="P107" s="10"/>
      <c r="Q107" s="41"/>
      <c r="R107" s="10"/>
      <c r="S107" s="41"/>
      <c r="T107" s="10"/>
      <c r="U107" s="41"/>
      <c r="V107" s="10"/>
      <c r="W107" s="41"/>
      <c r="X107" s="10"/>
      <c r="Y107" s="41"/>
      <c r="Z107" s="9"/>
      <c r="AA107" s="10"/>
      <c r="AB107" s="11"/>
      <c r="AC107" s="41"/>
    </row>
    <row r="108" spans="1:29" ht="77.25" thickBot="1">
      <c r="A108" s="1"/>
      <c r="B108" s="16" t="s">
        <v>29</v>
      </c>
      <c r="C108" s="1">
        <f>SUM(C104:C107)</f>
        <v>35</v>
      </c>
      <c r="D108" s="1">
        <f aca="true" t="shared" si="13" ref="D108:M108">SUM(D104:D107)</f>
        <v>0</v>
      </c>
      <c r="E108" s="1">
        <f t="shared" si="13"/>
        <v>0</v>
      </c>
      <c r="F108" s="1">
        <f t="shared" si="13"/>
        <v>12</v>
      </c>
      <c r="G108" s="1">
        <f t="shared" si="13"/>
        <v>0</v>
      </c>
      <c r="H108" s="1">
        <f t="shared" si="13"/>
        <v>0</v>
      </c>
      <c r="I108" s="1">
        <f t="shared" si="13"/>
        <v>0</v>
      </c>
      <c r="J108" s="1">
        <f t="shared" si="13"/>
        <v>150</v>
      </c>
      <c r="K108" s="1">
        <f t="shared" si="13"/>
        <v>0</v>
      </c>
      <c r="L108" s="17">
        <f t="shared" si="13"/>
        <v>0</v>
      </c>
      <c r="M108" s="1">
        <f t="shared" si="13"/>
        <v>0</v>
      </c>
      <c r="N108" s="18">
        <f aca="true" t="shared" si="14" ref="N108:AC108">SUM(N104:N106)</f>
        <v>0</v>
      </c>
      <c r="O108" s="1">
        <f t="shared" si="14"/>
        <v>0</v>
      </c>
      <c r="P108" s="1">
        <f t="shared" si="14"/>
        <v>0</v>
      </c>
      <c r="Q108" s="1">
        <f t="shared" si="14"/>
        <v>340</v>
      </c>
      <c r="R108" s="1">
        <f t="shared" si="14"/>
        <v>0</v>
      </c>
      <c r="S108" s="1">
        <f t="shared" si="14"/>
        <v>0</v>
      </c>
      <c r="T108" s="1">
        <f t="shared" si="14"/>
        <v>12</v>
      </c>
      <c r="U108" s="1">
        <f t="shared" si="14"/>
        <v>0</v>
      </c>
      <c r="V108" s="1">
        <f t="shared" si="14"/>
        <v>5.6</v>
      </c>
      <c r="W108" s="1">
        <f t="shared" si="14"/>
        <v>0</v>
      </c>
      <c r="X108" s="1">
        <f t="shared" si="14"/>
        <v>0</v>
      </c>
      <c r="Y108" s="1">
        <f t="shared" si="14"/>
        <v>17</v>
      </c>
      <c r="Z108" s="1">
        <f t="shared" si="14"/>
        <v>0</v>
      </c>
      <c r="AA108" s="1">
        <f t="shared" si="14"/>
        <v>0</v>
      </c>
      <c r="AB108" s="17">
        <f t="shared" si="14"/>
        <v>5</v>
      </c>
      <c r="AC108" s="1">
        <f t="shared" si="14"/>
        <v>0</v>
      </c>
    </row>
    <row r="109" spans="1:29" s="30" customFormat="1" ht="77.25" thickBot="1">
      <c r="A109" s="97" t="s">
        <v>8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9"/>
    </row>
    <row r="110" spans="1:29" ht="153.75" thickBot="1">
      <c r="A110" s="41">
        <v>36</v>
      </c>
      <c r="B110" s="8" t="s">
        <v>122</v>
      </c>
      <c r="C110" s="41"/>
      <c r="D110" s="9"/>
      <c r="E110" s="9"/>
      <c r="F110" s="9"/>
      <c r="G110" s="9"/>
      <c r="H110" s="9"/>
      <c r="I110" s="9">
        <v>28</v>
      </c>
      <c r="J110" s="9"/>
      <c r="K110" s="9"/>
      <c r="L110" s="10"/>
      <c r="M110" s="41"/>
      <c r="N110" s="9"/>
      <c r="O110" s="41">
        <v>25</v>
      </c>
      <c r="P110" s="10"/>
      <c r="Q110" s="41"/>
      <c r="R110" s="10"/>
      <c r="S110" s="41"/>
      <c r="T110" s="10"/>
      <c r="U110" s="41"/>
      <c r="V110" s="10"/>
      <c r="W110" s="41">
        <v>8</v>
      </c>
      <c r="X110" s="10"/>
      <c r="Y110" s="41"/>
      <c r="Z110" s="9"/>
      <c r="AA110" s="10"/>
      <c r="AB110" s="11"/>
      <c r="AC110" s="41"/>
    </row>
    <row r="111" spans="1:29" ht="77.25" thickBot="1">
      <c r="A111" s="41">
        <v>37</v>
      </c>
      <c r="B111" s="8" t="s">
        <v>124</v>
      </c>
      <c r="C111" s="41"/>
      <c r="D111" s="9"/>
      <c r="E111" s="9"/>
      <c r="F111" s="9"/>
      <c r="G111" s="9"/>
      <c r="H111" s="9">
        <v>30</v>
      </c>
      <c r="I111" s="9">
        <v>87</v>
      </c>
      <c r="J111" s="9"/>
      <c r="K111" s="9"/>
      <c r="L111" s="10"/>
      <c r="M111" s="41">
        <v>37</v>
      </c>
      <c r="N111" s="9"/>
      <c r="O111" s="41"/>
      <c r="P111" s="14"/>
      <c r="Q111" s="7"/>
      <c r="R111" s="14"/>
      <c r="S111" s="7"/>
      <c r="T111" s="14"/>
      <c r="U111" s="7">
        <v>5</v>
      </c>
      <c r="V111" s="14">
        <v>4</v>
      </c>
      <c r="W111" s="7"/>
      <c r="X111" s="14"/>
      <c r="Y111" s="7"/>
      <c r="Z111" s="13"/>
      <c r="AA111" s="14"/>
      <c r="AB111" s="15"/>
      <c r="AC111" s="7"/>
    </row>
    <row r="112" spans="1:29" ht="77.25" thickBot="1">
      <c r="A112" s="41">
        <v>38</v>
      </c>
      <c r="B112" s="8" t="s">
        <v>114</v>
      </c>
      <c r="C112" s="41"/>
      <c r="D112" s="9"/>
      <c r="E112" s="9">
        <v>7</v>
      </c>
      <c r="F112" s="9">
        <v>9</v>
      </c>
      <c r="G112" s="9"/>
      <c r="H112" s="9"/>
      <c r="I112" s="9">
        <v>30</v>
      </c>
      <c r="J112" s="9"/>
      <c r="K112" s="9"/>
      <c r="L112" s="10"/>
      <c r="M112" s="41">
        <v>63</v>
      </c>
      <c r="N112" s="9"/>
      <c r="O112" s="41"/>
      <c r="P112" s="14"/>
      <c r="Q112" s="7"/>
      <c r="R112" s="14"/>
      <c r="S112" s="7"/>
      <c r="T112" s="14"/>
      <c r="U112" s="7"/>
      <c r="V112" s="14"/>
      <c r="W112" s="7">
        <v>15</v>
      </c>
      <c r="X112" s="14"/>
      <c r="Y112" s="7"/>
      <c r="Z112" s="13"/>
      <c r="AA112" s="14"/>
      <c r="AB112" s="15"/>
      <c r="AC112" s="7"/>
    </row>
    <row r="113" spans="1:29" ht="77.25" thickBot="1">
      <c r="A113" s="41">
        <v>25</v>
      </c>
      <c r="B113" s="8" t="s">
        <v>102</v>
      </c>
      <c r="C113" s="7"/>
      <c r="D113" s="9"/>
      <c r="E113" s="9">
        <v>2.5</v>
      </c>
      <c r="F113" s="9"/>
      <c r="G113" s="9"/>
      <c r="H113" s="9"/>
      <c r="I113" s="9">
        <v>10</v>
      </c>
      <c r="J113" s="9"/>
      <c r="K113" s="9"/>
      <c r="L113" s="11"/>
      <c r="M113" s="41"/>
      <c r="N113" s="9"/>
      <c r="O113" s="9"/>
      <c r="P113" s="14"/>
      <c r="Q113" s="7"/>
      <c r="R113" s="14"/>
      <c r="S113" s="7"/>
      <c r="T113" s="14"/>
      <c r="U113" s="7"/>
      <c r="V113" s="14">
        <v>1</v>
      </c>
      <c r="W113" s="7"/>
      <c r="X113" s="14"/>
      <c r="Y113" s="7">
        <v>0.8</v>
      </c>
      <c r="Z113" s="13"/>
      <c r="AA113" s="14"/>
      <c r="AB113" s="15"/>
      <c r="AC113" s="7"/>
    </row>
    <row r="114" spans="1:29" ht="77.25" thickBot="1">
      <c r="A114" s="41">
        <v>7</v>
      </c>
      <c r="B114" s="8" t="s">
        <v>38</v>
      </c>
      <c r="C114" s="7"/>
      <c r="D114" s="9"/>
      <c r="E114" s="9"/>
      <c r="F114" s="9"/>
      <c r="G114" s="9"/>
      <c r="H114" s="9">
        <v>154</v>
      </c>
      <c r="I114" s="9"/>
      <c r="J114" s="9"/>
      <c r="K114" s="9"/>
      <c r="L114" s="15"/>
      <c r="M114" s="41"/>
      <c r="N114" s="9"/>
      <c r="O114" s="9"/>
      <c r="P114" s="14"/>
      <c r="Q114" s="7">
        <v>28</v>
      </c>
      <c r="R114" s="14"/>
      <c r="S114" s="7"/>
      <c r="T114" s="14"/>
      <c r="U114" s="7"/>
      <c r="V114" s="14">
        <v>6</v>
      </c>
      <c r="W114" s="7"/>
      <c r="X114" s="14"/>
      <c r="Y114" s="7"/>
      <c r="Z114" s="13"/>
      <c r="AA114" s="14"/>
      <c r="AB114" s="15"/>
      <c r="AC114" s="7"/>
    </row>
    <row r="115" spans="1:29" ht="77.25" thickBot="1">
      <c r="A115" s="41">
        <v>8</v>
      </c>
      <c r="B115" s="8" t="s">
        <v>37</v>
      </c>
      <c r="C115" s="7"/>
      <c r="D115" s="9"/>
      <c r="E115" s="9"/>
      <c r="F115" s="9"/>
      <c r="G115" s="9"/>
      <c r="H115" s="9"/>
      <c r="I115" s="9"/>
      <c r="J115" s="9"/>
      <c r="K115" s="9"/>
      <c r="L115" s="15">
        <v>200</v>
      </c>
      <c r="M115" s="41"/>
      <c r="N115" s="9"/>
      <c r="O115" s="9"/>
      <c r="P115" s="14"/>
      <c r="Q115" s="7"/>
      <c r="R115" s="14"/>
      <c r="S115" s="7"/>
      <c r="T115" s="14"/>
      <c r="U115" s="7"/>
      <c r="V115" s="14"/>
      <c r="W115" s="7"/>
      <c r="X115" s="14"/>
      <c r="Y115" s="7"/>
      <c r="Z115" s="13"/>
      <c r="AA115" s="14"/>
      <c r="AB115" s="15"/>
      <c r="AC115" s="7"/>
    </row>
    <row r="116" spans="1:29" ht="77.25" thickBot="1">
      <c r="A116" s="41" t="s">
        <v>32</v>
      </c>
      <c r="B116" s="8" t="s">
        <v>28</v>
      </c>
      <c r="C116" s="41">
        <v>50</v>
      </c>
      <c r="D116" s="9"/>
      <c r="E116" s="9"/>
      <c r="F116" s="9"/>
      <c r="G116" s="9"/>
      <c r="H116" s="9"/>
      <c r="I116" s="9"/>
      <c r="J116" s="9"/>
      <c r="K116" s="9"/>
      <c r="L116" s="10"/>
      <c r="M116" s="41"/>
      <c r="N116" s="13"/>
      <c r="O116" s="7"/>
      <c r="P116" s="14"/>
      <c r="Q116" s="7"/>
      <c r="R116" s="14"/>
      <c r="S116" s="7"/>
      <c r="T116" s="14"/>
      <c r="U116" s="7"/>
      <c r="V116" s="14"/>
      <c r="W116" s="7"/>
      <c r="X116" s="14"/>
      <c r="Y116" s="7"/>
      <c r="Z116" s="13"/>
      <c r="AA116" s="14"/>
      <c r="AB116" s="15"/>
      <c r="AC116" s="7"/>
    </row>
    <row r="117" spans="1:29" ht="77.25" thickBot="1">
      <c r="A117" s="41" t="s">
        <v>32</v>
      </c>
      <c r="B117" s="8" t="s">
        <v>7</v>
      </c>
      <c r="C117" s="7"/>
      <c r="D117" s="9">
        <v>48</v>
      </c>
      <c r="E117" s="9"/>
      <c r="F117" s="9"/>
      <c r="G117" s="9"/>
      <c r="H117" s="9"/>
      <c r="I117" s="9"/>
      <c r="J117" s="9"/>
      <c r="K117" s="9"/>
      <c r="L117" s="10"/>
      <c r="M117" s="41"/>
      <c r="N117" s="13"/>
      <c r="O117" s="7"/>
      <c r="P117" s="14"/>
      <c r="Q117" s="7"/>
      <c r="R117" s="14"/>
      <c r="S117" s="7"/>
      <c r="T117" s="14"/>
      <c r="U117" s="7"/>
      <c r="V117" s="14"/>
      <c r="W117" s="7"/>
      <c r="X117" s="14"/>
      <c r="Y117" s="7"/>
      <c r="Z117" s="13"/>
      <c r="AA117" s="14"/>
      <c r="AB117" s="15"/>
      <c r="AC117" s="7"/>
    </row>
    <row r="118" spans="1:29" ht="77.25" thickBot="1">
      <c r="A118" s="7"/>
      <c r="B118" s="19" t="s">
        <v>29</v>
      </c>
      <c r="C118" s="7">
        <f aca="true" t="shared" si="15" ref="C118:AC118">SUM(C110:C117)</f>
        <v>50</v>
      </c>
      <c r="D118" s="7">
        <f t="shared" si="15"/>
        <v>48</v>
      </c>
      <c r="E118" s="7">
        <f t="shared" si="15"/>
        <v>9.5</v>
      </c>
      <c r="F118" s="7">
        <f t="shared" si="15"/>
        <v>9</v>
      </c>
      <c r="G118" s="7">
        <f t="shared" si="15"/>
        <v>0</v>
      </c>
      <c r="H118" s="7">
        <f t="shared" si="15"/>
        <v>184</v>
      </c>
      <c r="I118" s="7">
        <f t="shared" si="15"/>
        <v>155</v>
      </c>
      <c r="J118" s="7">
        <f t="shared" si="15"/>
        <v>0</v>
      </c>
      <c r="K118" s="7">
        <f t="shared" si="15"/>
        <v>0</v>
      </c>
      <c r="L118" s="15">
        <f t="shared" si="15"/>
        <v>200</v>
      </c>
      <c r="M118" s="7">
        <f t="shared" si="15"/>
        <v>100</v>
      </c>
      <c r="N118" s="13">
        <f t="shared" si="15"/>
        <v>0</v>
      </c>
      <c r="O118" s="7">
        <f t="shared" si="15"/>
        <v>25</v>
      </c>
      <c r="P118" s="7">
        <f t="shared" si="15"/>
        <v>0</v>
      </c>
      <c r="Q118" s="7">
        <f t="shared" si="15"/>
        <v>28</v>
      </c>
      <c r="R118" s="7">
        <f t="shared" si="15"/>
        <v>0</v>
      </c>
      <c r="S118" s="7">
        <f t="shared" si="15"/>
        <v>0</v>
      </c>
      <c r="T118" s="7">
        <f t="shared" si="15"/>
        <v>0</v>
      </c>
      <c r="U118" s="7">
        <f t="shared" si="15"/>
        <v>5</v>
      </c>
      <c r="V118" s="7">
        <f t="shared" si="15"/>
        <v>11</v>
      </c>
      <c r="W118" s="7">
        <f t="shared" si="15"/>
        <v>23</v>
      </c>
      <c r="X118" s="7">
        <f t="shared" si="15"/>
        <v>0</v>
      </c>
      <c r="Y118" s="7">
        <f t="shared" si="15"/>
        <v>0.8</v>
      </c>
      <c r="Z118" s="7">
        <f t="shared" si="15"/>
        <v>0</v>
      </c>
      <c r="AA118" s="7">
        <f t="shared" si="15"/>
        <v>0</v>
      </c>
      <c r="AB118" s="15">
        <f t="shared" si="15"/>
        <v>0</v>
      </c>
      <c r="AC118" s="7">
        <f t="shared" si="15"/>
        <v>0</v>
      </c>
    </row>
    <row r="119" spans="1:29" ht="77.25" thickBot="1">
      <c r="A119" s="1"/>
      <c r="B119" s="16" t="s">
        <v>49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"/>
      <c r="M119" s="40"/>
      <c r="N119" s="6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"/>
      <c r="AC119" s="40" t="s">
        <v>48</v>
      </c>
    </row>
    <row r="120" spans="1:29" s="31" customFormat="1" ht="77.25" thickBot="1">
      <c r="A120" s="7"/>
      <c r="B120" s="19" t="s">
        <v>9</v>
      </c>
      <c r="C120" s="7">
        <f aca="true" t="shared" si="16" ref="C120:AA120">SUM(C108+C118)</f>
        <v>85</v>
      </c>
      <c r="D120" s="7">
        <f t="shared" si="16"/>
        <v>48</v>
      </c>
      <c r="E120" s="7">
        <f t="shared" si="16"/>
        <v>9.5</v>
      </c>
      <c r="F120" s="7">
        <f t="shared" si="16"/>
        <v>21</v>
      </c>
      <c r="G120" s="7">
        <f t="shared" si="16"/>
        <v>0</v>
      </c>
      <c r="H120" s="7">
        <f t="shared" si="16"/>
        <v>184</v>
      </c>
      <c r="I120" s="7">
        <f t="shared" si="16"/>
        <v>155</v>
      </c>
      <c r="J120" s="7">
        <f t="shared" si="16"/>
        <v>150</v>
      </c>
      <c r="K120" s="7">
        <f t="shared" si="16"/>
        <v>0</v>
      </c>
      <c r="L120" s="15">
        <f t="shared" si="16"/>
        <v>200</v>
      </c>
      <c r="M120" s="7">
        <f t="shared" si="16"/>
        <v>100</v>
      </c>
      <c r="N120" s="13">
        <f t="shared" si="16"/>
        <v>0</v>
      </c>
      <c r="O120" s="7">
        <f t="shared" si="16"/>
        <v>25</v>
      </c>
      <c r="P120" s="7">
        <f t="shared" si="16"/>
        <v>0</v>
      </c>
      <c r="Q120" s="7">
        <f t="shared" si="16"/>
        <v>368</v>
      </c>
      <c r="R120" s="7">
        <f t="shared" si="16"/>
        <v>0</v>
      </c>
      <c r="S120" s="7">
        <f t="shared" si="16"/>
        <v>0</v>
      </c>
      <c r="T120" s="7">
        <f t="shared" si="16"/>
        <v>12</v>
      </c>
      <c r="U120" s="7">
        <f t="shared" si="16"/>
        <v>5</v>
      </c>
      <c r="V120" s="7">
        <f t="shared" si="16"/>
        <v>16.6</v>
      </c>
      <c r="W120" s="7">
        <f t="shared" si="16"/>
        <v>23</v>
      </c>
      <c r="X120" s="7">
        <f t="shared" si="16"/>
        <v>0</v>
      </c>
      <c r="Y120" s="7">
        <f t="shared" si="16"/>
        <v>17.8</v>
      </c>
      <c r="Z120" s="7">
        <f t="shared" si="16"/>
        <v>0</v>
      </c>
      <c r="AA120" s="7">
        <f t="shared" si="16"/>
        <v>0</v>
      </c>
      <c r="AB120" s="15">
        <f>SUM(AB108+AB118)</f>
        <v>5</v>
      </c>
      <c r="AC120" s="7">
        <v>3</v>
      </c>
    </row>
    <row r="121" spans="1:29" s="34" customFormat="1" ht="62.25" customHeight="1" thickBot="1">
      <c r="A121" s="97" t="s">
        <v>133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9"/>
    </row>
    <row r="122" spans="1:29" s="32" customFormat="1" ht="77.25" thickBot="1">
      <c r="A122" s="97" t="s">
        <v>17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9"/>
    </row>
    <row r="123" spans="1:29" ht="70.5" customHeight="1">
      <c r="A123" s="100" t="s">
        <v>30</v>
      </c>
      <c r="B123" s="102" t="s">
        <v>22</v>
      </c>
      <c r="C123" s="89" t="s">
        <v>69</v>
      </c>
      <c r="D123" s="89" t="s">
        <v>70</v>
      </c>
      <c r="E123" s="89" t="s">
        <v>71</v>
      </c>
      <c r="F123" s="89" t="s">
        <v>72</v>
      </c>
      <c r="G123" s="89" t="s">
        <v>73</v>
      </c>
      <c r="H123" s="89" t="s">
        <v>74</v>
      </c>
      <c r="I123" s="89" t="s">
        <v>75</v>
      </c>
      <c r="J123" s="89" t="s">
        <v>76</v>
      </c>
      <c r="K123" s="89" t="s">
        <v>77</v>
      </c>
      <c r="L123" s="87" t="s">
        <v>78</v>
      </c>
      <c r="M123" s="89" t="s">
        <v>100</v>
      </c>
      <c r="N123" s="91" t="s">
        <v>79</v>
      </c>
      <c r="O123" s="89" t="s">
        <v>80</v>
      </c>
      <c r="P123" s="89" t="s">
        <v>81</v>
      </c>
      <c r="Q123" s="89" t="s">
        <v>82</v>
      </c>
      <c r="R123" s="89" t="s">
        <v>83</v>
      </c>
      <c r="S123" s="89" t="s">
        <v>84</v>
      </c>
      <c r="T123" s="89" t="s">
        <v>85</v>
      </c>
      <c r="U123" s="89" t="s">
        <v>86</v>
      </c>
      <c r="V123" s="89" t="s">
        <v>87</v>
      </c>
      <c r="W123" s="89" t="s">
        <v>88</v>
      </c>
      <c r="X123" s="89" t="s">
        <v>89</v>
      </c>
      <c r="Y123" s="89" t="s">
        <v>90</v>
      </c>
      <c r="Z123" s="89" t="s">
        <v>91</v>
      </c>
      <c r="AA123" s="89" t="s">
        <v>92</v>
      </c>
      <c r="AB123" s="87" t="s">
        <v>98</v>
      </c>
      <c r="AC123" s="89" t="s">
        <v>93</v>
      </c>
    </row>
    <row r="124" spans="1:29" ht="389.25" customHeight="1" thickBot="1">
      <c r="A124" s="101"/>
      <c r="B124" s="103"/>
      <c r="C124" s="90"/>
      <c r="D124" s="90"/>
      <c r="E124" s="90"/>
      <c r="F124" s="90"/>
      <c r="G124" s="90"/>
      <c r="H124" s="90"/>
      <c r="I124" s="90"/>
      <c r="J124" s="90"/>
      <c r="K124" s="90"/>
      <c r="L124" s="88"/>
      <c r="M124" s="90"/>
      <c r="N124" s="92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88"/>
      <c r="AC124" s="90"/>
    </row>
    <row r="125" spans="1:29" ht="77.25" thickBot="1">
      <c r="A125" s="1">
        <v>1</v>
      </c>
      <c r="B125" s="2">
        <v>2</v>
      </c>
      <c r="C125" s="40">
        <v>3</v>
      </c>
      <c r="D125" s="3">
        <v>4</v>
      </c>
      <c r="E125" s="40">
        <v>5</v>
      </c>
      <c r="F125" s="40">
        <v>6</v>
      </c>
      <c r="G125" s="40">
        <v>7</v>
      </c>
      <c r="H125" s="40" t="s">
        <v>47</v>
      </c>
      <c r="I125" s="3">
        <v>9</v>
      </c>
      <c r="J125" s="40">
        <v>10</v>
      </c>
      <c r="K125" s="40">
        <v>11</v>
      </c>
      <c r="L125" s="4">
        <v>12</v>
      </c>
      <c r="M125" s="40">
        <v>13</v>
      </c>
      <c r="N125" s="5">
        <v>14</v>
      </c>
      <c r="O125" s="40">
        <v>15</v>
      </c>
      <c r="P125" s="5">
        <v>16</v>
      </c>
      <c r="Q125" s="40">
        <v>17</v>
      </c>
      <c r="R125" s="5">
        <v>18</v>
      </c>
      <c r="S125" s="40">
        <v>19</v>
      </c>
      <c r="T125" s="5">
        <v>20</v>
      </c>
      <c r="U125" s="40">
        <v>21</v>
      </c>
      <c r="V125" s="5">
        <v>22</v>
      </c>
      <c r="W125" s="40">
        <v>23</v>
      </c>
      <c r="X125" s="5">
        <v>24</v>
      </c>
      <c r="Y125" s="40">
        <v>25</v>
      </c>
      <c r="Z125" s="6">
        <v>26</v>
      </c>
      <c r="AA125" s="5">
        <v>27</v>
      </c>
      <c r="AB125" s="4">
        <v>28</v>
      </c>
      <c r="AC125" s="40">
        <v>30</v>
      </c>
    </row>
    <row r="126" spans="1:29" s="31" customFormat="1" ht="77.25" thickBot="1">
      <c r="A126" s="97" t="s">
        <v>5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9"/>
    </row>
    <row r="127" spans="1:29" ht="153.75" thickBot="1">
      <c r="A127" s="7">
        <v>39</v>
      </c>
      <c r="B127" s="19" t="s">
        <v>126</v>
      </c>
      <c r="C127" s="41"/>
      <c r="D127" s="9"/>
      <c r="E127" s="9"/>
      <c r="F127" s="9"/>
      <c r="G127" s="9">
        <v>16</v>
      </c>
      <c r="H127" s="9"/>
      <c r="I127" s="9"/>
      <c r="J127" s="9"/>
      <c r="K127" s="9"/>
      <c r="L127" s="10"/>
      <c r="M127" s="41"/>
      <c r="N127" s="9"/>
      <c r="O127" s="41"/>
      <c r="P127" s="10"/>
      <c r="Q127" s="41">
        <v>165</v>
      </c>
      <c r="R127" s="10"/>
      <c r="S127" s="41"/>
      <c r="T127" s="10"/>
      <c r="U127" s="41"/>
      <c r="V127" s="10">
        <v>2</v>
      </c>
      <c r="W127" s="41"/>
      <c r="X127" s="10"/>
      <c r="Y127" s="41">
        <v>2</v>
      </c>
      <c r="Z127" s="9"/>
      <c r="AA127" s="10"/>
      <c r="AB127" s="11"/>
      <c r="AC127" s="41"/>
    </row>
    <row r="128" spans="1:29" ht="77.25" thickBot="1">
      <c r="A128" s="41">
        <v>40</v>
      </c>
      <c r="B128" s="8" t="s">
        <v>58</v>
      </c>
      <c r="C128" s="41"/>
      <c r="D128" s="9"/>
      <c r="E128" s="9"/>
      <c r="F128" s="9"/>
      <c r="G128" s="9"/>
      <c r="H128" s="9"/>
      <c r="I128" s="9"/>
      <c r="J128" s="9"/>
      <c r="K128" s="9"/>
      <c r="L128" s="10"/>
      <c r="M128" s="41"/>
      <c r="N128" s="13"/>
      <c r="O128" s="7"/>
      <c r="P128" s="14">
        <v>70</v>
      </c>
      <c r="Q128" s="7"/>
      <c r="R128" s="14"/>
      <c r="S128" s="7"/>
      <c r="T128" s="14"/>
      <c r="U128" s="7"/>
      <c r="V128" s="14"/>
      <c r="W128" s="7"/>
      <c r="X128" s="14"/>
      <c r="Y128" s="7"/>
      <c r="Z128" s="13"/>
      <c r="AA128" s="14"/>
      <c r="AB128" s="15"/>
      <c r="AC128" s="7"/>
    </row>
    <row r="129" spans="1:29" ht="77.25" thickBot="1">
      <c r="A129" s="41">
        <v>3</v>
      </c>
      <c r="B129" s="8" t="s">
        <v>36</v>
      </c>
      <c r="C129" s="7"/>
      <c r="D129" s="9"/>
      <c r="E129" s="9"/>
      <c r="F129" s="9"/>
      <c r="G129" s="9"/>
      <c r="H129" s="9"/>
      <c r="I129" s="12"/>
      <c r="J129" s="12"/>
      <c r="K129" s="13"/>
      <c r="L129" s="10"/>
      <c r="M129" s="41"/>
      <c r="N129" s="13"/>
      <c r="O129" s="7"/>
      <c r="P129" s="14"/>
      <c r="Q129" s="7">
        <v>80</v>
      </c>
      <c r="R129" s="14"/>
      <c r="S129" s="7"/>
      <c r="T129" s="14"/>
      <c r="U129" s="7"/>
      <c r="V129" s="14"/>
      <c r="W129" s="7"/>
      <c r="X129" s="14"/>
      <c r="Y129" s="7">
        <v>13</v>
      </c>
      <c r="Z129" s="13"/>
      <c r="AA129" s="14">
        <v>0.2</v>
      </c>
      <c r="AB129" s="15"/>
      <c r="AC129" s="7"/>
    </row>
    <row r="130" spans="1:29" ht="77.25" thickBot="1">
      <c r="A130" s="41">
        <v>11</v>
      </c>
      <c r="B130" s="8" t="s">
        <v>53</v>
      </c>
      <c r="C130" s="41">
        <v>35</v>
      </c>
      <c r="D130" s="9"/>
      <c r="E130" s="9"/>
      <c r="F130" s="9"/>
      <c r="G130" s="9"/>
      <c r="H130" s="9"/>
      <c r="I130" s="12"/>
      <c r="J130" s="12"/>
      <c r="K130" s="9"/>
      <c r="L130" s="10"/>
      <c r="M130" s="41"/>
      <c r="N130" s="13"/>
      <c r="O130" s="7"/>
      <c r="P130" s="14"/>
      <c r="Q130" s="7"/>
      <c r="R130" s="14"/>
      <c r="S130" s="7"/>
      <c r="T130" s="14"/>
      <c r="U130" s="7"/>
      <c r="V130" s="14">
        <v>4</v>
      </c>
      <c r="W130" s="7"/>
      <c r="X130" s="14"/>
      <c r="Y130" s="7"/>
      <c r="Z130" s="13"/>
      <c r="AA130" s="14"/>
      <c r="AB130" s="15"/>
      <c r="AC130" s="7"/>
    </row>
    <row r="131" spans="1:29" ht="153.75" thickBot="1">
      <c r="A131" s="41" t="s">
        <v>32</v>
      </c>
      <c r="B131" s="8" t="s">
        <v>120</v>
      </c>
      <c r="C131" s="41"/>
      <c r="D131" s="9"/>
      <c r="E131" s="9"/>
      <c r="F131" s="9"/>
      <c r="G131" s="9"/>
      <c r="H131" s="9"/>
      <c r="I131" s="9"/>
      <c r="J131" s="9">
        <v>150</v>
      </c>
      <c r="K131" s="9"/>
      <c r="L131" s="10"/>
      <c r="M131" s="41"/>
      <c r="N131" s="9"/>
      <c r="O131" s="41"/>
      <c r="P131" s="10"/>
      <c r="Q131" s="41"/>
      <c r="R131" s="10"/>
      <c r="S131" s="41"/>
      <c r="T131" s="10"/>
      <c r="U131" s="41"/>
      <c r="V131" s="10"/>
      <c r="W131" s="41"/>
      <c r="X131" s="10"/>
      <c r="Y131" s="41"/>
      <c r="Z131" s="9"/>
      <c r="AA131" s="10"/>
      <c r="AB131" s="11"/>
      <c r="AC131" s="41"/>
    </row>
    <row r="132" spans="1:29" ht="77.25" thickBot="1">
      <c r="A132" s="1"/>
      <c r="B132" s="16" t="s">
        <v>29</v>
      </c>
      <c r="C132" s="1">
        <f aca="true" t="shared" si="17" ref="C132:AC132">SUM(C127:C131)</f>
        <v>35</v>
      </c>
      <c r="D132" s="1">
        <f t="shared" si="17"/>
        <v>0</v>
      </c>
      <c r="E132" s="1">
        <f t="shared" si="17"/>
        <v>0</v>
      </c>
      <c r="F132" s="1">
        <f t="shared" si="17"/>
        <v>0</v>
      </c>
      <c r="G132" s="1">
        <f t="shared" si="17"/>
        <v>16</v>
      </c>
      <c r="H132" s="1">
        <f t="shared" si="17"/>
        <v>0</v>
      </c>
      <c r="I132" s="1">
        <f t="shared" si="17"/>
        <v>0</v>
      </c>
      <c r="J132" s="1">
        <f t="shared" si="17"/>
        <v>150</v>
      </c>
      <c r="K132" s="1">
        <f t="shared" si="17"/>
        <v>0</v>
      </c>
      <c r="L132" s="17">
        <f t="shared" si="17"/>
        <v>0</v>
      </c>
      <c r="M132" s="1">
        <f t="shared" si="17"/>
        <v>0</v>
      </c>
      <c r="N132" s="18">
        <f t="shared" si="17"/>
        <v>0</v>
      </c>
      <c r="O132" s="1">
        <f t="shared" si="17"/>
        <v>0</v>
      </c>
      <c r="P132" s="1">
        <f t="shared" si="17"/>
        <v>70</v>
      </c>
      <c r="Q132" s="1">
        <f t="shared" si="17"/>
        <v>245</v>
      </c>
      <c r="R132" s="1">
        <f t="shared" si="17"/>
        <v>0</v>
      </c>
      <c r="S132" s="1">
        <f t="shared" si="17"/>
        <v>0</v>
      </c>
      <c r="T132" s="1">
        <f t="shared" si="17"/>
        <v>0</v>
      </c>
      <c r="U132" s="1">
        <f t="shared" si="17"/>
        <v>0</v>
      </c>
      <c r="V132" s="1">
        <f t="shared" si="17"/>
        <v>6</v>
      </c>
      <c r="W132" s="1">
        <f t="shared" si="17"/>
        <v>0</v>
      </c>
      <c r="X132" s="1">
        <f t="shared" si="17"/>
        <v>0</v>
      </c>
      <c r="Y132" s="1">
        <f t="shared" si="17"/>
        <v>15</v>
      </c>
      <c r="Z132" s="1">
        <f t="shared" si="17"/>
        <v>0</v>
      </c>
      <c r="AA132" s="1">
        <f t="shared" si="17"/>
        <v>0.2</v>
      </c>
      <c r="AB132" s="1">
        <f t="shared" si="17"/>
        <v>0</v>
      </c>
      <c r="AC132" s="1">
        <f t="shared" si="17"/>
        <v>0</v>
      </c>
    </row>
    <row r="133" spans="1:29" s="31" customFormat="1" ht="77.25" thickBot="1">
      <c r="A133" s="97" t="s">
        <v>8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9"/>
    </row>
    <row r="134" spans="1:29" ht="153.75" thickBot="1">
      <c r="A134" s="41">
        <v>4</v>
      </c>
      <c r="B134" s="8" t="s">
        <v>106</v>
      </c>
      <c r="C134" s="41"/>
      <c r="D134" s="9"/>
      <c r="E134" s="9"/>
      <c r="F134" s="9"/>
      <c r="G134" s="9"/>
      <c r="H134" s="9"/>
      <c r="I134" s="9">
        <v>60</v>
      </c>
      <c r="J134" s="9"/>
      <c r="K134" s="9"/>
      <c r="L134" s="11"/>
      <c r="M134" s="41"/>
      <c r="N134" s="9"/>
      <c r="O134" s="41"/>
      <c r="P134" s="10"/>
      <c r="Q134" s="41"/>
      <c r="R134" s="10"/>
      <c r="S134" s="41"/>
      <c r="T134" s="10"/>
      <c r="U134" s="41"/>
      <c r="V134" s="10"/>
      <c r="W134" s="41"/>
      <c r="X134" s="10"/>
      <c r="Y134" s="41"/>
      <c r="Z134" s="9"/>
      <c r="AA134" s="10"/>
      <c r="AB134" s="11"/>
      <c r="AC134" s="41"/>
    </row>
    <row r="135" spans="1:29" ht="153.75" thickBot="1">
      <c r="A135" s="41">
        <v>5</v>
      </c>
      <c r="B135" s="8" t="s">
        <v>54</v>
      </c>
      <c r="C135" s="41"/>
      <c r="D135" s="9"/>
      <c r="E135" s="9"/>
      <c r="F135" s="9">
        <v>5</v>
      </c>
      <c r="G135" s="9"/>
      <c r="H135" s="9">
        <v>75</v>
      </c>
      <c r="I135" s="9">
        <v>41</v>
      </c>
      <c r="J135" s="9"/>
      <c r="K135" s="9"/>
      <c r="L135" s="10"/>
      <c r="M135" s="41">
        <v>37</v>
      </c>
      <c r="N135" s="9"/>
      <c r="O135" s="41"/>
      <c r="P135" s="14"/>
      <c r="Q135" s="7"/>
      <c r="R135" s="14"/>
      <c r="S135" s="7"/>
      <c r="T135" s="14"/>
      <c r="U135" s="7">
        <v>5</v>
      </c>
      <c r="V135" s="14">
        <v>4</v>
      </c>
      <c r="W135" s="7"/>
      <c r="X135" s="14"/>
      <c r="Y135" s="7"/>
      <c r="Z135" s="13"/>
      <c r="AA135" s="14"/>
      <c r="AB135" s="15"/>
      <c r="AC135" s="7"/>
    </row>
    <row r="136" spans="1:29" ht="153.75" thickBot="1">
      <c r="A136" s="41">
        <v>14</v>
      </c>
      <c r="B136" s="8" t="s">
        <v>112</v>
      </c>
      <c r="C136" s="7">
        <v>24</v>
      </c>
      <c r="D136" s="9"/>
      <c r="E136" s="9"/>
      <c r="F136" s="9"/>
      <c r="G136" s="9"/>
      <c r="H136" s="9"/>
      <c r="I136" s="9"/>
      <c r="J136" s="9"/>
      <c r="K136" s="9"/>
      <c r="L136" s="11"/>
      <c r="M136" s="41"/>
      <c r="N136" s="13">
        <v>63</v>
      </c>
      <c r="O136" s="7"/>
      <c r="P136" s="14"/>
      <c r="Q136" s="7">
        <v>21</v>
      </c>
      <c r="R136" s="14"/>
      <c r="S136" s="7"/>
      <c r="T136" s="14"/>
      <c r="U136" s="7"/>
      <c r="V136" s="14"/>
      <c r="W136" s="7">
        <v>7</v>
      </c>
      <c r="X136" s="14"/>
      <c r="Y136" s="7"/>
      <c r="Z136" s="13"/>
      <c r="AA136" s="14"/>
      <c r="AB136" s="15"/>
      <c r="AC136" s="7"/>
    </row>
    <row r="137" spans="1:29" ht="77.25" thickBot="1">
      <c r="A137" s="41">
        <v>41</v>
      </c>
      <c r="B137" s="8" t="s">
        <v>33</v>
      </c>
      <c r="C137" s="7"/>
      <c r="D137" s="9"/>
      <c r="E137" s="9">
        <v>1</v>
      </c>
      <c r="F137" s="9"/>
      <c r="G137" s="9"/>
      <c r="H137" s="9"/>
      <c r="I137" s="9">
        <v>187</v>
      </c>
      <c r="J137" s="9"/>
      <c r="K137" s="9"/>
      <c r="L137" s="14"/>
      <c r="M137" s="41"/>
      <c r="N137" s="9"/>
      <c r="O137" s="9"/>
      <c r="P137" s="14"/>
      <c r="Q137" s="7"/>
      <c r="R137" s="14"/>
      <c r="S137" s="7"/>
      <c r="T137" s="14"/>
      <c r="U137" s="7"/>
      <c r="V137" s="14"/>
      <c r="W137" s="7">
        <v>4</v>
      </c>
      <c r="X137" s="14"/>
      <c r="Y137" s="7">
        <v>0.7</v>
      </c>
      <c r="Z137" s="13"/>
      <c r="AA137" s="14"/>
      <c r="AB137" s="15"/>
      <c r="AC137" s="7"/>
    </row>
    <row r="138" spans="1:29" ht="77.25" thickBot="1">
      <c r="A138" s="41">
        <v>17</v>
      </c>
      <c r="B138" s="8" t="s">
        <v>40</v>
      </c>
      <c r="C138" s="7"/>
      <c r="D138" s="9"/>
      <c r="E138" s="9"/>
      <c r="F138" s="9"/>
      <c r="G138" s="9"/>
      <c r="H138" s="9"/>
      <c r="I138" s="9"/>
      <c r="J138" s="9"/>
      <c r="K138" s="9">
        <v>23</v>
      </c>
      <c r="L138" s="11"/>
      <c r="M138" s="41"/>
      <c r="N138" s="13"/>
      <c r="O138" s="7"/>
      <c r="P138" s="14"/>
      <c r="Q138" s="7"/>
      <c r="R138" s="14"/>
      <c r="S138" s="7"/>
      <c r="T138" s="14"/>
      <c r="U138" s="7"/>
      <c r="V138" s="14"/>
      <c r="W138" s="7"/>
      <c r="X138" s="14"/>
      <c r="Y138" s="7">
        <v>15</v>
      </c>
      <c r="Z138" s="13"/>
      <c r="AA138" s="14"/>
      <c r="AB138" s="15"/>
      <c r="AC138" s="7"/>
    </row>
    <row r="139" spans="1:29" ht="77.25" thickBot="1">
      <c r="A139" s="41" t="s">
        <v>32</v>
      </c>
      <c r="B139" s="8" t="s">
        <v>28</v>
      </c>
      <c r="C139" s="41">
        <v>50</v>
      </c>
      <c r="D139" s="9"/>
      <c r="E139" s="9"/>
      <c r="F139" s="9"/>
      <c r="G139" s="9"/>
      <c r="H139" s="9"/>
      <c r="I139" s="9"/>
      <c r="J139" s="9"/>
      <c r="K139" s="9"/>
      <c r="L139" s="10"/>
      <c r="M139" s="41"/>
      <c r="N139" s="13"/>
      <c r="O139" s="7"/>
      <c r="P139" s="14"/>
      <c r="Q139" s="7"/>
      <c r="R139" s="14"/>
      <c r="S139" s="7"/>
      <c r="T139" s="14"/>
      <c r="U139" s="7"/>
      <c r="V139" s="14"/>
      <c r="W139" s="7"/>
      <c r="X139" s="14"/>
      <c r="Y139" s="7"/>
      <c r="Z139" s="13"/>
      <c r="AA139" s="14"/>
      <c r="AB139" s="15"/>
      <c r="AC139" s="7"/>
    </row>
    <row r="140" spans="1:29" ht="77.25" thickBot="1">
      <c r="A140" s="41" t="s">
        <v>32</v>
      </c>
      <c r="B140" s="8" t="s">
        <v>7</v>
      </c>
      <c r="C140" s="7"/>
      <c r="D140" s="9">
        <v>48</v>
      </c>
      <c r="E140" s="9"/>
      <c r="F140" s="9"/>
      <c r="G140" s="9"/>
      <c r="H140" s="9"/>
      <c r="I140" s="9"/>
      <c r="J140" s="9"/>
      <c r="K140" s="9"/>
      <c r="L140" s="10"/>
      <c r="M140" s="41"/>
      <c r="N140" s="13"/>
      <c r="O140" s="7"/>
      <c r="P140" s="14"/>
      <c r="Q140" s="7"/>
      <c r="R140" s="14"/>
      <c r="S140" s="7"/>
      <c r="T140" s="14"/>
      <c r="U140" s="7"/>
      <c r="V140" s="14"/>
      <c r="W140" s="7"/>
      <c r="X140" s="14"/>
      <c r="Y140" s="7"/>
      <c r="Z140" s="13"/>
      <c r="AA140" s="14"/>
      <c r="AB140" s="15"/>
      <c r="AC140" s="7"/>
    </row>
    <row r="141" spans="1:29" ht="230.25" thickBot="1">
      <c r="A141" s="41" t="s">
        <v>32</v>
      </c>
      <c r="B141" s="8" t="s">
        <v>65</v>
      </c>
      <c r="C141" s="7"/>
      <c r="D141" s="9"/>
      <c r="E141" s="9"/>
      <c r="F141" s="9"/>
      <c r="G141" s="9"/>
      <c r="H141" s="9"/>
      <c r="I141" s="9"/>
      <c r="J141" s="9"/>
      <c r="K141" s="9"/>
      <c r="L141" s="11"/>
      <c r="M141" s="41"/>
      <c r="N141" s="13"/>
      <c r="O141" s="7"/>
      <c r="P141" s="14"/>
      <c r="Q141" s="7"/>
      <c r="R141" s="14">
        <v>180</v>
      </c>
      <c r="S141" s="7"/>
      <c r="T141" s="14"/>
      <c r="U141" s="7"/>
      <c r="V141" s="14"/>
      <c r="W141" s="7"/>
      <c r="X141" s="14"/>
      <c r="Y141" s="7"/>
      <c r="Z141" s="13"/>
      <c r="AA141" s="14"/>
      <c r="AB141" s="15"/>
      <c r="AC141" s="7"/>
    </row>
    <row r="142" spans="1:29" ht="77.25" thickBot="1">
      <c r="A142" s="7"/>
      <c r="B142" s="19" t="s">
        <v>29</v>
      </c>
      <c r="C142" s="7">
        <f>SUM(C134:C141)</f>
        <v>74</v>
      </c>
      <c r="D142" s="7">
        <f aca="true" t="shared" si="18" ref="D142:AC142">SUM(D134:D141)</f>
        <v>48</v>
      </c>
      <c r="E142" s="7">
        <f t="shared" si="18"/>
        <v>1</v>
      </c>
      <c r="F142" s="7">
        <f t="shared" si="18"/>
        <v>5</v>
      </c>
      <c r="G142" s="7">
        <f t="shared" si="18"/>
        <v>0</v>
      </c>
      <c r="H142" s="7">
        <f t="shared" si="18"/>
        <v>75</v>
      </c>
      <c r="I142" s="7">
        <f t="shared" si="18"/>
        <v>288</v>
      </c>
      <c r="J142" s="7">
        <f t="shared" si="18"/>
        <v>0</v>
      </c>
      <c r="K142" s="7">
        <f t="shared" si="18"/>
        <v>23</v>
      </c>
      <c r="L142" s="7">
        <f t="shared" si="18"/>
        <v>0</v>
      </c>
      <c r="M142" s="7">
        <f t="shared" si="18"/>
        <v>37</v>
      </c>
      <c r="N142" s="7">
        <f t="shared" si="18"/>
        <v>63</v>
      </c>
      <c r="O142" s="7">
        <f t="shared" si="18"/>
        <v>0</v>
      </c>
      <c r="P142" s="7">
        <f t="shared" si="18"/>
        <v>0</v>
      </c>
      <c r="Q142" s="7">
        <f t="shared" si="18"/>
        <v>21</v>
      </c>
      <c r="R142" s="7">
        <f t="shared" si="18"/>
        <v>180</v>
      </c>
      <c r="S142" s="7">
        <f t="shared" si="18"/>
        <v>0</v>
      </c>
      <c r="T142" s="7">
        <f t="shared" si="18"/>
        <v>0</v>
      </c>
      <c r="U142" s="7">
        <f t="shared" si="18"/>
        <v>5</v>
      </c>
      <c r="V142" s="7">
        <f t="shared" si="18"/>
        <v>4</v>
      </c>
      <c r="W142" s="7">
        <f t="shared" si="18"/>
        <v>11</v>
      </c>
      <c r="X142" s="7">
        <f t="shared" si="18"/>
        <v>0</v>
      </c>
      <c r="Y142" s="7">
        <f t="shared" si="18"/>
        <v>15.7</v>
      </c>
      <c r="Z142" s="7">
        <f t="shared" si="18"/>
        <v>0</v>
      </c>
      <c r="AA142" s="7">
        <f t="shared" si="18"/>
        <v>0</v>
      </c>
      <c r="AB142" s="7">
        <f t="shared" si="18"/>
        <v>0</v>
      </c>
      <c r="AC142" s="7">
        <f t="shared" si="18"/>
        <v>0</v>
      </c>
    </row>
    <row r="143" spans="1:29" ht="77.25" thickBot="1">
      <c r="A143" s="1"/>
      <c r="B143" s="16" t="s">
        <v>49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"/>
      <c r="M143" s="40"/>
      <c r="N143" s="6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"/>
      <c r="AC143" s="40" t="s">
        <v>48</v>
      </c>
    </row>
    <row r="144" spans="1:29" s="31" customFormat="1" ht="77.25" thickBot="1">
      <c r="A144" s="7"/>
      <c r="B144" s="19" t="s">
        <v>9</v>
      </c>
      <c r="C144" s="7">
        <f aca="true" t="shared" si="19" ref="C144:AB144">SUM(C132+C142)</f>
        <v>109</v>
      </c>
      <c r="D144" s="7">
        <f t="shared" si="19"/>
        <v>48</v>
      </c>
      <c r="E144" s="7">
        <f t="shared" si="19"/>
        <v>1</v>
      </c>
      <c r="F144" s="7">
        <f t="shared" si="19"/>
        <v>5</v>
      </c>
      <c r="G144" s="7">
        <f t="shared" si="19"/>
        <v>16</v>
      </c>
      <c r="H144" s="7">
        <f t="shared" si="19"/>
        <v>75</v>
      </c>
      <c r="I144" s="7">
        <f t="shared" si="19"/>
        <v>288</v>
      </c>
      <c r="J144" s="7">
        <f t="shared" si="19"/>
        <v>150</v>
      </c>
      <c r="K144" s="7">
        <f t="shared" si="19"/>
        <v>23</v>
      </c>
      <c r="L144" s="15">
        <f t="shared" si="19"/>
        <v>0</v>
      </c>
      <c r="M144" s="7">
        <f t="shared" si="19"/>
        <v>37</v>
      </c>
      <c r="N144" s="13">
        <f t="shared" si="19"/>
        <v>63</v>
      </c>
      <c r="O144" s="7">
        <f t="shared" si="19"/>
        <v>0</v>
      </c>
      <c r="P144" s="7">
        <f t="shared" si="19"/>
        <v>70</v>
      </c>
      <c r="Q144" s="7">
        <f t="shared" si="19"/>
        <v>266</v>
      </c>
      <c r="R144" s="7">
        <f t="shared" si="19"/>
        <v>180</v>
      </c>
      <c r="S144" s="7">
        <f t="shared" si="19"/>
        <v>0</v>
      </c>
      <c r="T144" s="7">
        <f t="shared" si="19"/>
        <v>0</v>
      </c>
      <c r="U144" s="7">
        <f t="shared" si="19"/>
        <v>5</v>
      </c>
      <c r="V144" s="7">
        <f t="shared" si="19"/>
        <v>10</v>
      </c>
      <c r="W144" s="7">
        <f t="shared" si="19"/>
        <v>11</v>
      </c>
      <c r="X144" s="7">
        <f t="shared" si="19"/>
        <v>0</v>
      </c>
      <c r="Y144" s="7">
        <f t="shared" si="19"/>
        <v>30.7</v>
      </c>
      <c r="Z144" s="7">
        <f t="shared" si="19"/>
        <v>0</v>
      </c>
      <c r="AA144" s="7">
        <f t="shared" si="19"/>
        <v>0.2</v>
      </c>
      <c r="AB144" s="7">
        <f t="shared" si="19"/>
        <v>0</v>
      </c>
      <c r="AC144" s="7">
        <v>3</v>
      </c>
    </row>
    <row r="145" spans="1:29" s="28" customFormat="1" ht="62.25" customHeight="1" thickBot="1">
      <c r="A145" s="97" t="s">
        <v>133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9"/>
    </row>
    <row r="146" spans="1:29" s="32" customFormat="1" ht="77.25" thickBot="1">
      <c r="A146" s="97" t="s">
        <v>18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9"/>
    </row>
    <row r="147" spans="1:29" ht="70.5" customHeight="1">
      <c r="A147" s="100" t="s">
        <v>30</v>
      </c>
      <c r="B147" s="102" t="s">
        <v>22</v>
      </c>
      <c r="C147" s="89" t="s">
        <v>69</v>
      </c>
      <c r="D147" s="89" t="s">
        <v>70</v>
      </c>
      <c r="E147" s="89" t="s">
        <v>71</v>
      </c>
      <c r="F147" s="89" t="s">
        <v>72</v>
      </c>
      <c r="G147" s="89" t="s">
        <v>73</v>
      </c>
      <c r="H147" s="89" t="s">
        <v>74</v>
      </c>
      <c r="I147" s="89" t="s">
        <v>75</v>
      </c>
      <c r="J147" s="89" t="s">
        <v>76</v>
      </c>
      <c r="K147" s="89" t="s">
        <v>77</v>
      </c>
      <c r="L147" s="87" t="s">
        <v>78</v>
      </c>
      <c r="M147" s="89" t="s">
        <v>100</v>
      </c>
      <c r="N147" s="91" t="s">
        <v>79</v>
      </c>
      <c r="O147" s="89" t="s">
        <v>80</v>
      </c>
      <c r="P147" s="89" t="s">
        <v>81</v>
      </c>
      <c r="Q147" s="89" t="s">
        <v>82</v>
      </c>
      <c r="R147" s="89" t="s">
        <v>83</v>
      </c>
      <c r="S147" s="89" t="s">
        <v>84</v>
      </c>
      <c r="T147" s="89" t="s">
        <v>85</v>
      </c>
      <c r="U147" s="89" t="s">
        <v>86</v>
      </c>
      <c r="V147" s="89" t="s">
        <v>87</v>
      </c>
      <c r="W147" s="89" t="s">
        <v>88</v>
      </c>
      <c r="X147" s="89" t="s">
        <v>89</v>
      </c>
      <c r="Y147" s="89" t="s">
        <v>90</v>
      </c>
      <c r="Z147" s="89" t="s">
        <v>91</v>
      </c>
      <c r="AA147" s="89" t="s">
        <v>92</v>
      </c>
      <c r="AB147" s="87" t="s">
        <v>98</v>
      </c>
      <c r="AC147" s="89" t="s">
        <v>93</v>
      </c>
    </row>
    <row r="148" spans="1:29" ht="383.25" customHeight="1" thickBot="1">
      <c r="A148" s="101"/>
      <c r="B148" s="103"/>
      <c r="C148" s="90"/>
      <c r="D148" s="90"/>
      <c r="E148" s="90"/>
      <c r="F148" s="90"/>
      <c r="G148" s="90"/>
      <c r="H148" s="90"/>
      <c r="I148" s="90"/>
      <c r="J148" s="90"/>
      <c r="K148" s="90"/>
      <c r="L148" s="88"/>
      <c r="M148" s="90"/>
      <c r="N148" s="92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88"/>
      <c r="AC148" s="90"/>
    </row>
    <row r="149" spans="1:29" ht="77.25" thickBot="1">
      <c r="A149" s="1">
        <v>1</v>
      </c>
      <c r="B149" s="2">
        <v>2</v>
      </c>
      <c r="C149" s="40">
        <v>3</v>
      </c>
      <c r="D149" s="3">
        <v>4</v>
      </c>
      <c r="E149" s="40">
        <v>5</v>
      </c>
      <c r="F149" s="40">
        <v>6</v>
      </c>
      <c r="G149" s="40">
        <v>7</v>
      </c>
      <c r="H149" s="40" t="s">
        <v>47</v>
      </c>
      <c r="I149" s="3">
        <v>9</v>
      </c>
      <c r="J149" s="40">
        <v>10</v>
      </c>
      <c r="K149" s="40">
        <v>11</v>
      </c>
      <c r="L149" s="4">
        <v>12</v>
      </c>
      <c r="M149" s="40">
        <v>13</v>
      </c>
      <c r="N149" s="5">
        <v>14</v>
      </c>
      <c r="O149" s="40">
        <v>15</v>
      </c>
      <c r="P149" s="5">
        <v>16</v>
      </c>
      <c r="Q149" s="40">
        <v>17</v>
      </c>
      <c r="R149" s="5">
        <v>18</v>
      </c>
      <c r="S149" s="40">
        <v>19</v>
      </c>
      <c r="T149" s="5">
        <v>20</v>
      </c>
      <c r="U149" s="40">
        <v>21</v>
      </c>
      <c r="V149" s="5">
        <v>22</v>
      </c>
      <c r="W149" s="40">
        <v>23</v>
      </c>
      <c r="X149" s="5">
        <v>24</v>
      </c>
      <c r="Y149" s="40">
        <v>25</v>
      </c>
      <c r="Z149" s="6">
        <v>26</v>
      </c>
      <c r="AA149" s="5">
        <v>27</v>
      </c>
      <c r="AB149" s="4">
        <v>28</v>
      </c>
      <c r="AC149" s="40">
        <v>30</v>
      </c>
    </row>
    <row r="150" spans="1:29" s="31" customFormat="1" ht="77.25" thickBot="1">
      <c r="A150" s="97" t="s">
        <v>5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9"/>
    </row>
    <row r="151" spans="1:29" ht="77.25" thickBot="1">
      <c r="A151" s="7">
        <v>34</v>
      </c>
      <c r="B151" s="19" t="s">
        <v>97</v>
      </c>
      <c r="C151" s="7"/>
      <c r="D151" s="13"/>
      <c r="E151" s="13"/>
      <c r="F151" s="13">
        <v>12</v>
      </c>
      <c r="G151" s="13"/>
      <c r="H151" s="13"/>
      <c r="I151" s="13"/>
      <c r="J151" s="13"/>
      <c r="K151" s="13"/>
      <c r="L151" s="14"/>
      <c r="M151" s="7"/>
      <c r="N151" s="13"/>
      <c r="O151" s="7"/>
      <c r="P151" s="14"/>
      <c r="Q151" s="7">
        <v>190</v>
      </c>
      <c r="R151" s="14"/>
      <c r="S151" s="7"/>
      <c r="T151" s="14"/>
      <c r="U151" s="7"/>
      <c r="V151" s="14">
        <v>1.6</v>
      </c>
      <c r="W151" s="7"/>
      <c r="X151" s="14"/>
      <c r="Y151" s="7">
        <v>2</v>
      </c>
      <c r="Z151" s="13"/>
      <c r="AA151" s="14"/>
      <c r="AB151" s="15"/>
      <c r="AC151" s="7"/>
    </row>
    <row r="152" spans="1:29" ht="77.25" thickBot="1">
      <c r="A152" s="41">
        <v>10</v>
      </c>
      <c r="B152" s="8" t="s">
        <v>6</v>
      </c>
      <c r="C152" s="41"/>
      <c r="D152" s="9"/>
      <c r="E152" s="9"/>
      <c r="F152" s="9"/>
      <c r="G152" s="9"/>
      <c r="H152" s="9"/>
      <c r="I152" s="12"/>
      <c r="J152" s="12"/>
      <c r="K152" s="9"/>
      <c r="L152" s="10"/>
      <c r="M152" s="41"/>
      <c r="N152" s="13"/>
      <c r="O152" s="7"/>
      <c r="P152" s="14"/>
      <c r="Q152" s="7"/>
      <c r="R152" s="14"/>
      <c r="S152" s="7"/>
      <c r="T152" s="14"/>
      <c r="U152" s="7"/>
      <c r="V152" s="14"/>
      <c r="W152" s="7"/>
      <c r="X152" s="14"/>
      <c r="Y152" s="7">
        <v>15</v>
      </c>
      <c r="Z152" s="13"/>
      <c r="AA152" s="14">
        <v>0.5</v>
      </c>
      <c r="AB152" s="15"/>
      <c r="AC152" s="7"/>
    </row>
    <row r="153" spans="1:29" ht="77.25" thickBot="1">
      <c r="A153" s="41">
        <v>2</v>
      </c>
      <c r="B153" s="8" t="s">
        <v>51</v>
      </c>
      <c r="C153" s="41">
        <v>35</v>
      </c>
      <c r="D153" s="9"/>
      <c r="E153" s="9"/>
      <c r="F153" s="9"/>
      <c r="G153" s="9"/>
      <c r="H153" s="9"/>
      <c r="I153" s="12"/>
      <c r="J153" s="12"/>
      <c r="K153" s="9"/>
      <c r="L153" s="10"/>
      <c r="M153" s="41"/>
      <c r="N153" s="13"/>
      <c r="O153" s="7"/>
      <c r="P153" s="14"/>
      <c r="Q153" s="7"/>
      <c r="R153" s="14"/>
      <c r="S153" s="7"/>
      <c r="T153" s="14">
        <v>12</v>
      </c>
      <c r="U153" s="7"/>
      <c r="V153" s="14">
        <v>4</v>
      </c>
      <c r="W153" s="7"/>
      <c r="X153" s="14"/>
      <c r="Y153" s="7"/>
      <c r="Z153" s="13"/>
      <c r="AA153" s="14"/>
      <c r="AB153" s="15"/>
      <c r="AC153" s="7"/>
    </row>
    <row r="154" spans="1:29" ht="230.25" thickBot="1">
      <c r="A154" s="41" t="s">
        <v>32</v>
      </c>
      <c r="B154" s="8" t="s">
        <v>113</v>
      </c>
      <c r="C154" s="41"/>
      <c r="D154" s="9"/>
      <c r="E154" s="9"/>
      <c r="F154" s="9"/>
      <c r="G154" s="9"/>
      <c r="H154" s="9"/>
      <c r="I154" s="12"/>
      <c r="J154" s="12"/>
      <c r="K154" s="9"/>
      <c r="L154" s="10"/>
      <c r="M154" s="41"/>
      <c r="N154" s="9"/>
      <c r="O154" s="41"/>
      <c r="P154" s="10"/>
      <c r="Q154" s="41"/>
      <c r="R154" s="10"/>
      <c r="S154" s="41">
        <v>180</v>
      </c>
      <c r="T154" s="10"/>
      <c r="U154" s="41"/>
      <c r="V154" s="10"/>
      <c r="W154" s="41"/>
      <c r="X154" s="10"/>
      <c r="Y154" s="41"/>
      <c r="Z154" s="9"/>
      <c r="AA154" s="10"/>
      <c r="AB154" s="11"/>
      <c r="AC154" s="41"/>
    </row>
    <row r="155" spans="1:29" ht="77.25" thickBot="1">
      <c r="A155" s="1"/>
      <c r="B155" s="16" t="s">
        <v>29</v>
      </c>
      <c r="C155" s="1">
        <f>SUM(C151:C154)</f>
        <v>35</v>
      </c>
      <c r="D155" s="1">
        <f aca="true" t="shared" si="20" ref="D155:AC155">SUM(D151:D154)</f>
        <v>0</v>
      </c>
      <c r="E155" s="1">
        <f t="shared" si="20"/>
        <v>0</v>
      </c>
      <c r="F155" s="1">
        <f t="shared" si="20"/>
        <v>12</v>
      </c>
      <c r="G155" s="1">
        <f t="shared" si="20"/>
        <v>0</v>
      </c>
      <c r="H155" s="1">
        <f t="shared" si="20"/>
        <v>0</v>
      </c>
      <c r="I155" s="1">
        <f t="shared" si="20"/>
        <v>0</v>
      </c>
      <c r="J155" s="1">
        <f t="shared" si="20"/>
        <v>0</v>
      </c>
      <c r="K155" s="1">
        <f t="shared" si="20"/>
        <v>0</v>
      </c>
      <c r="L155" s="1">
        <f t="shared" si="20"/>
        <v>0</v>
      </c>
      <c r="M155" s="1">
        <f t="shared" si="20"/>
        <v>0</v>
      </c>
      <c r="N155" s="1">
        <f t="shared" si="20"/>
        <v>0</v>
      </c>
      <c r="O155" s="1">
        <f t="shared" si="20"/>
        <v>0</v>
      </c>
      <c r="P155" s="1">
        <f t="shared" si="20"/>
        <v>0</v>
      </c>
      <c r="Q155" s="1">
        <f t="shared" si="20"/>
        <v>190</v>
      </c>
      <c r="R155" s="1">
        <f t="shared" si="20"/>
        <v>0</v>
      </c>
      <c r="S155" s="1">
        <f t="shared" si="20"/>
        <v>180</v>
      </c>
      <c r="T155" s="1">
        <f t="shared" si="20"/>
        <v>12</v>
      </c>
      <c r="U155" s="1">
        <f t="shared" si="20"/>
        <v>0</v>
      </c>
      <c r="V155" s="1">
        <f t="shared" si="20"/>
        <v>5.6</v>
      </c>
      <c r="W155" s="1">
        <f t="shared" si="20"/>
        <v>0</v>
      </c>
      <c r="X155" s="1">
        <f t="shared" si="20"/>
        <v>0</v>
      </c>
      <c r="Y155" s="1">
        <f t="shared" si="20"/>
        <v>17</v>
      </c>
      <c r="Z155" s="1">
        <f t="shared" si="20"/>
        <v>0</v>
      </c>
      <c r="AA155" s="1">
        <f t="shared" si="20"/>
        <v>0.5</v>
      </c>
      <c r="AB155" s="1">
        <f t="shared" si="20"/>
        <v>0</v>
      </c>
      <c r="AC155" s="1">
        <f t="shared" si="20"/>
        <v>0</v>
      </c>
    </row>
    <row r="156" spans="1:29" s="31" customFormat="1" ht="77.25" thickBot="1">
      <c r="A156" s="97" t="s">
        <v>8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9"/>
    </row>
    <row r="157" spans="1:29" ht="153.75" thickBot="1">
      <c r="A157" s="41">
        <v>42</v>
      </c>
      <c r="B157" s="8" t="s">
        <v>110</v>
      </c>
      <c r="C157" s="41"/>
      <c r="D157" s="9"/>
      <c r="E157" s="9"/>
      <c r="F157" s="9"/>
      <c r="G157" s="9"/>
      <c r="H157" s="9"/>
      <c r="I157" s="9">
        <v>60</v>
      </c>
      <c r="J157" s="9"/>
      <c r="K157" s="9"/>
      <c r="L157" s="10"/>
      <c r="M157" s="41"/>
      <c r="N157" s="9"/>
      <c r="O157" s="41"/>
      <c r="P157" s="10"/>
      <c r="Q157" s="41"/>
      <c r="R157" s="10"/>
      <c r="S157" s="41"/>
      <c r="T157" s="10"/>
      <c r="U157" s="41"/>
      <c r="V157" s="10"/>
      <c r="W157" s="41"/>
      <c r="X157" s="10"/>
      <c r="Y157" s="41"/>
      <c r="Z157" s="9"/>
      <c r="AA157" s="10"/>
      <c r="AB157" s="11"/>
      <c r="AC157" s="41"/>
    </row>
    <row r="158" spans="1:29" ht="77.25" thickBot="1">
      <c r="A158" s="41">
        <v>13</v>
      </c>
      <c r="B158" s="8" t="s">
        <v>107</v>
      </c>
      <c r="C158" s="41"/>
      <c r="D158" s="9"/>
      <c r="E158" s="9"/>
      <c r="F158" s="9"/>
      <c r="G158" s="9"/>
      <c r="H158" s="9">
        <v>19</v>
      </c>
      <c r="I158" s="9">
        <v>94</v>
      </c>
      <c r="J158" s="9"/>
      <c r="K158" s="9"/>
      <c r="L158" s="10"/>
      <c r="M158" s="41">
        <v>25</v>
      </c>
      <c r="N158" s="9"/>
      <c r="O158" s="41"/>
      <c r="P158" s="14"/>
      <c r="Q158" s="7"/>
      <c r="R158" s="14"/>
      <c r="S158" s="7"/>
      <c r="T158" s="14"/>
      <c r="U158" s="7">
        <v>5</v>
      </c>
      <c r="V158" s="14">
        <v>4</v>
      </c>
      <c r="W158" s="7"/>
      <c r="X158" s="14"/>
      <c r="Y158" s="7">
        <v>3</v>
      </c>
      <c r="Z158" s="13"/>
      <c r="AA158" s="14"/>
      <c r="AB158" s="15"/>
      <c r="AC158" s="7"/>
    </row>
    <row r="159" spans="1:29" ht="77.25" thickBot="1">
      <c r="A159" s="41">
        <v>6</v>
      </c>
      <c r="B159" s="19" t="s">
        <v>55</v>
      </c>
      <c r="C159" s="7"/>
      <c r="D159" s="9"/>
      <c r="E159" s="9"/>
      <c r="F159" s="9"/>
      <c r="G159" s="7"/>
      <c r="H159" s="7"/>
      <c r="I159" s="7">
        <v>40</v>
      </c>
      <c r="J159" s="7"/>
      <c r="K159" s="7"/>
      <c r="L159" s="15"/>
      <c r="M159" s="7"/>
      <c r="N159" s="13"/>
      <c r="O159" s="23">
        <v>61</v>
      </c>
      <c r="P159" s="14"/>
      <c r="Q159" s="7"/>
      <c r="R159" s="14"/>
      <c r="S159" s="7"/>
      <c r="T159" s="14"/>
      <c r="U159" s="7"/>
      <c r="V159" s="14"/>
      <c r="W159" s="7">
        <v>5</v>
      </c>
      <c r="X159" s="14"/>
      <c r="Y159" s="7">
        <v>2</v>
      </c>
      <c r="Z159" s="13"/>
      <c r="AA159" s="14"/>
      <c r="AB159" s="15"/>
      <c r="AC159" s="7"/>
    </row>
    <row r="160" spans="1:29" ht="153.75" thickBot="1">
      <c r="A160" s="41">
        <v>16</v>
      </c>
      <c r="B160" s="8" t="s">
        <v>127</v>
      </c>
      <c r="C160" s="7"/>
      <c r="D160" s="9"/>
      <c r="E160" s="9"/>
      <c r="F160" s="9"/>
      <c r="G160" s="9">
        <v>37</v>
      </c>
      <c r="H160" s="9"/>
      <c r="I160" s="9">
        <v>58</v>
      </c>
      <c r="J160" s="9"/>
      <c r="K160" s="9"/>
      <c r="L160" s="11"/>
      <c r="M160" s="7"/>
      <c r="N160" s="9"/>
      <c r="O160" s="9"/>
      <c r="P160" s="14"/>
      <c r="Q160" s="7"/>
      <c r="R160" s="14"/>
      <c r="S160" s="7"/>
      <c r="T160" s="14"/>
      <c r="U160" s="7"/>
      <c r="V160" s="14">
        <v>8</v>
      </c>
      <c r="W160" s="7"/>
      <c r="X160" s="14"/>
      <c r="Y160" s="7"/>
      <c r="Z160" s="13"/>
      <c r="AA160" s="14"/>
      <c r="AB160" s="15"/>
      <c r="AC160" s="7"/>
    </row>
    <row r="161" spans="1:29" s="33" customFormat="1" ht="77.25" thickBot="1">
      <c r="A161" s="41">
        <v>8</v>
      </c>
      <c r="B161" s="8" t="s">
        <v>37</v>
      </c>
      <c r="C161" s="7"/>
      <c r="D161" s="9"/>
      <c r="E161" s="9"/>
      <c r="F161" s="9"/>
      <c r="G161" s="9"/>
      <c r="H161" s="9"/>
      <c r="I161" s="9"/>
      <c r="J161" s="9"/>
      <c r="K161" s="9"/>
      <c r="L161" s="10">
        <v>200</v>
      </c>
      <c r="M161" s="41"/>
      <c r="N161" s="13"/>
      <c r="O161" s="7"/>
      <c r="P161" s="14"/>
      <c r="Q161" s="7"/>
      <c r="R161" s="14"/>
      <c r="S161" s="7"/>
      <c r="T161" s="14"/>
      <c r="U161" s="7"/>
      <c r="V161" s="14"/>
      <c r="W161" s="7"/>
      <c r="X161" s="14"/>
      <c r="Y161" s="7"/>
      <c r="Z161" s="13"/>
      <c r="AA161" s="14"/>
      <c r="AB161" s="15"/>
      <c r="AC161" s="7"/>
    </row>
    <row r="162" spans="1:29" ht="77.25" thickBot="1">
      <c r="A162" s="41" t="s">
        <v>32</v>
      </c>
      <c r="B162" s="8" t="s">
        <v>28</v>
      </c>
      <c r="C162" s="41">
        <v>50</v>
      </c>
      <c r="D162" s="9"/>
      <c r="E162" s="9"/>
      <c r="F162" s="9"/>
      <c r="G162" s="9"/>
      <c r="H162" s="9"/>
      <c r="I162" s="9"/>
      <c r="J162" s="9"/>
      <c r="K162" s="9"/>
      <c r="L162" s="10"/>
      <c r="M162" s="41"/>
      <c r="N162" s="13"/>
      <c r="O162" s="7"/>
      <c r="P162" s="14"/>
      <c r="Q162" s="7"/>
      <c r="R162" s="14"/>
      <c r="S162" s="7"/>
      <c r="T162" s="14"/>
      <c r="U162" s="7"/>
      <c r="V162" s="14"/>
      <c r="W162" s="7"/>
      <c r="X162" s="14"/>
      <c r="Y162" s="7"/>
      <c r="Z162" s="13"/>
      <c r="AA162" s="14"/>
      <c r="AB162" s="15"/>
      <c r="AC162" s="7"/>
    </row>
    <row r="163" spans="1:29" s="35" customFormat="1" ht="77.25" thickBot="1">
      <c r="A163" s="41" t="s">
        <v>32</v>
      </c>
      <c r="B163" s="8" t="s">
        <v>7</v>
      </c>
      <c r="C163" s="7"/>
      <c r="D163" s="9">
        <v>48</v>
      </c>
      <c r="E163" s="9"/>
      <c r="F163" s="9"/>
      <c r="G163" s="9"/>
      <c r="H163" s="9"/>
      <c r="I163" s="9"/>
      <c r="J163" s="9"/>
      <c r="K163" s="9"/>
      <c r="L163" s="10"/>
      <c r="M163" s="41"/>
      <c r="N163" s="13"/>
      <c r="O163" s="7"/>
      <c r="P163" s="14"/>
      <c r="Q163" s="7"/>
      <c r="R163" s="14"/>
      <c r="S163" s="7"/>
      <c r="T163" s="14"/>
      <c r="U163" s="7"/>
      <c r="V163" s="14"/>
      <c r="W163" s="7"/>
      <c r="X163" s="14"/>
      <c r="Y163" s="7"/>
      <c r="Z163" s="13"/>
      <c r="AA163" s="14"/>
      <c r="AB163" s="15"/>
      <c r="AC163" s="7"/>
    </row>
    <row r="164" spans="1:29" s="35" customFormat="1" ht="153.75" thickBot="1">
      <c r="A164" s="41" t="s">
        <v>32</v>
      </c>
      <c r="B164" s="8" t="s">
        <v>43</v>
      </c>
      <c r="C164" s="7"/>
      <c r="D164" s="9"/>
      <c r="E164" s="9"/>
      <c r="F164" s="9"/>
      <c r="G164" s="9"/>
      <c r="H164" s="9"/>
      <c r="I164" s="9"/>
      <c r="J164" s="9"/>
      <c r="K164" s="9"/>
      <c r="L164" s="10"/>
      <c r="M164" s="7"/>
      <c r="N164" s="13"/>
      <c r="O164" s="13"/>
      <c r="P164" s="14"/>
      <c r="Q164" s="7"/>
      <c r="R164" s="14"/>
      <c r="S164" s="7"/>
      <c r="T164" s="14"/>
      <c r="U164" s="7"/>
      <c r="V164" s="14"/>
      <c r="W164" s="7"/>
      <c r="X164" s="14"/>
      <c r="Y164" s="7"/>
      <c r="Z164" s="13">
        <v>20</v>
      </c>
      <c r="AA164" s="14"/>
      <c r="AB164" s="15"/>
      <c r="AC164" s="7"/>
    </row>
    <row r="165" spans="1:29" s="35" customFormat="1" ht="77.25" thickBot="1">
      <c r="A165" s="7"/>
      <c r="B165" s="19" t="s">
        <v>29</v>
      </c>
      <c r="C165" s="7">
        <f aca="true" t="shared" si="21" ref="C165:AC165">SUM(C157:C164)</f>
        <v>50</v>
      </c>
      <c r="D165" s="7">
        <f t="shared" si="21"/>
        <v>48</v>
      </c>
      <c r="E165" s="7">
        <f t="shared" si="21"/>
        <v>0</v>
      </c>
      <c r="F165" s="7">
        <f t="shared" si="21"/>
        <v>0</v>
      </c>
      <c r="G165" s="7">
        <f t="shared" si="21"/>
        <v>37</v>
      </c>
      <c r="H165" s="7">
        <f t="shared" si="21"/>
        <v>19</v>
      </c>
      <c r="I165" s="7">
        <f t="shared" si="21"/>
        <v>252</v>
      </c>
      <c r="J165" s="7">
        <f t="shared" si="21"/>
        <v>0</v>
      </c>
      <c r="K165" s="7">
        <f t="shared" si="21"/>
        <v>0</v>
      </c>
      <c r="L165" s="15">
        <f t="shared" si="21"/>
        <v>200</v>
      </c>
      <c r="M165" s="7">
        <f t="shared" si="21"/>
        <v>25</v>
      </c>
      <c r="N165" s="13">
        <f t="shared" si="21"/>
        <v>0</v>
      </c>
      <c r="O165" s="7">
        <f t="shared" si="21"/>
        <v>61</v>
      </c>
      <c r="P165" s="7">
        <f t="shared" si="21"/>
        <v>0</v>
      </c>
      <c r="Q165" s="7">
        <f t="shared" si="21"/>
        <v>0</v>
      </c>
      <c r="R165" s="7">
        <f t="shared" si="21"/>
        <v>0</v>
      </c>
      <c r="S165" s="7">
        <f t="shared" si="21"/>
        <v>0</v>
      </c>
      <c r="T165" s="7">
        <f t="shared" si="21"/>
        <v>0</v>
      </c>
      <c r="U165" s="7">
        <f t="shared" si="21"/>
        <v>5</v>
      </c>
      <c r="V165" s="7">
        <f t="shared" si="21"/>
        <v>12</v>
      </c>
      <c r="W165" s="7">
        <f t="shared" si="21"/>
        <v>5</v>
      </c>
      <c r="X165" s="7">
        <f t="shared" si="21"/>
        <v>0</v>
      </c>
      <c r="Y165" s="7">
        <f t="shared" si="21"/>
        <v>5</v>
      </c>
      <c r="Z165" s="7">
        <f t="shared" si="21"/>
        <v>20</v>
      </c>
      <c r="AA165" s="7">
        <f t="shared" si="21"/>
        <v>0</v>
      </c>
      <c r="AB165" s="15">
        <f t="shared" si="21"/>
        <v>0</v>
      </c>
      <c r="AC165" s="7">
        <f t="shared" si="21"/>
        <v>0</v>
      </c>
    </row>
    <row r="166" spans="1:29" ht="77.25" thickBot="1">
      <c r="A166" s="1"/>
      <c r="B166" s="16" t="s">
        <v>49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"/>
      <c r="M166" s="40"/>
      <c r="N166" s="6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"/>
      <c r="AC166" s="40" t="s">
        <v>48</v>
      </c>
    </row>
    <row r="167" spans="1:29" s="31" customFormat="1" ht="77.25" thickBot="1">
      <c r="A167" s="7"/>
      <c r="B167" s="19" t="s">
        <v>9</v>
      </c>
      <c r="C167" s="7">
        <f aca="true" t="shared" si="22" ref="C167:AB167">SUM(C155+C165)</f>
        <v>85</v>
      </c>
      <c r="D167" s="7">
        <f t="shared" si="22"/>
        <v>48</v>
      </c>
      <c r="E167" s="7">
        <f t="shared" si="22"/>
        <v>0</v>
      </c>
      <c r="F167" s="7">
        <f t="shared" si="22"/>
        <v>12</v>
      </c>
      <c r="G167" s="7">
        <f t="shared" si="22"/>
        <v>37</v>
      </c>
      <c r="H167" s="7">
        <f t="shared" si="22"/>
        <v>19</v>
      </c>
      <c r="I167" s="7">
        <f t="shared" si="22"/>
        <v>252</v>
      </c>
      <c r="J167" s="7">
        <f t="shared" si="22"/>
        <v>0</v>
      </c>
      <c r="K167" s="7">
        <f t="shared" si="22"/>
        <v>0</v>
      </c>
      <c r="L167" s="15">
        <f t="shared" si="22"/>
        <v>200</v>
      </c>
      <c r="M167" s="7">
        <f t="shared" si="22"/>
        <v>25</v>
      </c>
      <c r="N167" s="13">
        <f t="shared" si="22"/>
        <v>0</v>
      </c>
      <c r="O167" s="7">
        <f t="shared" si="22"/>
        <v>61</v>
      </c>
      <c r="P167" s="7">
        <f t="shared" si="22"/>
        <v>0</v>
      </c>
      <c r="Q167" s="7">
        <f t="shared" si="22"/>
        <v>190</v>
      </c>
      <c r="R167" s="7">
        <f t="shared" si="22"/>
        <v>0</v>
      </c>
      <c r="S167" s="7">
        <f t="shared" si="22"/>
        <v>180</v>
      </c>
      <c r="T167" s="7">
        <f t="shared" si="22"/>
        <v>12</v>
      </c>
      <c r="U167" s="7">
        <f t="shared" si="22"/>
        <v>5</v>
      </c>
      <c r="V167" s="7">
        <f t="shared" si="22"/>
        <v>17.6</v>
      </c>
      <c r="W167" s="7">
        <f t="shared" si="22"/>
        <v>5</v>
      </c>
      <c r="X167" s="7">
        <f t="shared" si="22"/>
        <v>0</v>
      </c>
      <c r="Y167" s="7">
        <f t="shared" si="22"/>
        <v>22</v>
      </c>
      <c r="Z167" s="7">
        <f t="shared" si="22"/>
        <v>20</v>
      </c>
      <c r="AA167" s="7">
        <f t="shared" si="22"/>
        <v>0.5</v>
      </c>
      <c r="AB167" s="15">
        <f t="shared" si="22"/>
        <v>0</v>
      </c>
      <c r="AC167" s="7">
        <v>3</v>
      </c>
    </row>
    <row r="168" spans="1:29" s="28" customFormat="1" ht="62.25" customHeight="1" thickBot="1">
      <c r="A168" s="97" t="s">
        <v>133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9"/>
    </row>
    <row r="169" spans="1:29" s="32" customFormat="1" ht="77.25" thickBot="1">
      <c r="A169" s="104" t="s">
        <v>19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105"/>
    </row>
    <row r="170" spans="1:29" ht="70.5" customHeight="1">
      <c r="A170" s="100" t="s">
        <v>30</v>
      </c>
      <c r="B170" s="102" t="s">
        <v>22</v>
      </c>
      <c r="C170" s="89" t="s">
        <v>69</v>
      </c>
      <c r="D170" s="89" t="s">
        <v>70</v>
      </c>
      <c r="E170" s="89" t="s">
        <v>71</v>
      </c>
      <c r="F170" s="89" t="s">
        <v>72</v>
      </c>
      <c r="G170" s="89" t="s">
        <v>73</v>
      </c>
      <c r="H170" s="89" t="s">
        <v>74</v>
      </c>
      <c r="I170" s="89" t="s">
        <v>75</v>
      </c>
      <c r="J170" s="89" t="s">
        <v>76</v>
      </c>
      <c r="K170" s="89" t="s">
        <v>77</v>
      </c>
      <c r="L170" s="87" t="s">
        <v>78</v>
      </c>
      <c r="M170" s="89" t="s">
        <v>100</v>
      </c>
      <c r="N170" s="91" t="s">
        <v>79</v>
      </c>
      <c r="O170" s="89" t="s">
        <v>80</v>
      </c>
      <c r="P170" s="89" t="s">
        <v>81</v>
      </c>
      <c r="Q170" s="89" t="s">
        <v>82</v>
      </c>
      <c r="R170" s="89" t="s">
        <v>83</v>
      </c>
      <c r="S170" s="89" t="s">
        <v>84</v>
      </c>
      <c r="T170" s="89" t="s">
        <v>85</v>
      </c>
      <c r="U170" s="89" t="s">
        <v>86</v>
      </c>
      <c r="V170" s="89" t="s">
        <v>87</v>
      </c>
      <c r="W170" s="89" t="s">
        <v>88</v>
      </c>
      <c r="X170" s="89" t="s">
        <v>89</v>
      </c>
      <c r="Y170" s="89" t="s">
        <v>90</v>
      </c>
      <c r="Z170" s="89" t="s">
        <v>91</v>
      </c>
      <c r="AA170" s="89" t="s">
        <v>92</v>
      </c>
      <c r="AB170" s="87" t="s">
        <v>98</v>
      </c>
      <c r="AC170" s="89" t="s">
        <v>93</v>
      </c>
    </row>
    <row r="171" spans="1:29" ht="392.25" customHeight="1" thickBot="1">
      <c r="A171" s="101"/>
      <c r="B171" s="103"/>
      <c r="C171" s="90"/>
      <c r="D171" s="90"/>
      <c r="E171" s="90"/>
      <c r="F171" s="90"/>
      <c r="G171" s="90"/>
      <c r="H171" s="90"/>
      <c r="I171" s="90"/>
      <c r="J171" s="90"/>
      <c r="K171" s="90"/>
      <c r="L171" s="88"/>
      <c r="M171" s="90"/>
      <c r="N171" s="92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88"/>
      <c r="AC171" s="90"/>
    </row>
    <row r="172" spans="1:29" ht="77.25" thickBot="1">
      <c r="A172" s="1">
        <v>1</v>
      </c>
      <c r="B172" s="2">
        <v>2</v>
      </c>
      <c r="C172" s="40">
        <v>3</v>
      </c>
      <c r="D172" s="3">
        <v>4</v>
      </c>
      <c r="E172" s="40">
        <v>5</v>
      </c>
      <c r="F172" s="40">
        <v>6</v>
      </c>
      <c r="G172" s="40">
        <v>7</v>
      </c>
      <c r="H172" s="40" t="s">
        <v>47</v>
      </c>
      <c r="I172" s="3">
        <v>9</v>
      </c>
      <c r="J172" s="40">
        <v>10</v>
      </c>
      <c r="K172" s="40">
        <v>11</v>
      </c>
      <c r="L172" s="4">
        <v>12</v>
      </c>
      <c r="M172" s="40">
        <v>13</v>
      </c>
      <c r="N172" s="5">
        <v>14</v>
      </c>
      <c r="O172" s="40">
        <v>15</v>
      </c>
      <c r="P172" s="5">
        <v>16</v>
      </c>
      <c r="Q172" s="40">
        <v>17</v>
      </c>
      <c r="R172" s="5">
        <v>18</v>
      </c>
      <c r="S172" s="40">
        <v>19</v>
      </c>
      <c r="T172" s="5">
        <v>20</v>
      </c>
      <c r="U172" s="40">
        <v>21</v>
      </c>
      <c r="V172" s="5">
        <v>22</v>
      </c>
      <c r="W172" s="40">
        <v>23</v>
      </c>
      <c r="X172" s="5">
        <v>24</v>
      </c>
      <c r="Y172" s="40">
        <v>25</v>
      </c>
      <c r="Z172" s="6">
        <v>26</v>
      </c>
      <c r="AA172" s="5">
        <v>27</v>
      </c>
      <c r="AB172" s="4">
        <v>28</v>
      </c>
      <c r="AC172" s="40">
        <v>30</v>
      </c>
    </row>
    <row r="173" spans="1:29" s="31" customFormat="1" ht="77.25" thickBot="1">
      <c r="A173" s="97" t="s">
        <v>5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9"/>
    </row>
    <row r="174" spans="1:29" ht="153.75" thickBot="1">
      <c r="A174" s="7">
        <v>43</v>
      </c>
      <c r="B174" s="19" t="s">
        <v>117</v>
      </c>
      <c r="C174" s="41"/>
      <c r="D174" s="9"/>
      <c r="E174" s="9"/>
      <c r="F174" s="9">
        <v>39</v>
      </c>
      <c r="G174" s="9"/>
      <c r="H174" s="9"/>
      <c r="I174" s="9"/>
      <c r="J174" s="9"/>
      <c r="K174" s="9"/>
      <c r="L174" s="10"/>
      <c r="M174" s="41"/>
      <c r="N174" s="9"/>
      <c r="O174" s="41"/>
      <c r="P174" s="10"/>
      <c r="Q174" s="41">
        <v>140</v>
      </c>
      <c r="R174" s="10"/>
      <c r="S174" s="41"/>
      <c r="T174" s="10"/>
      <c r="U174" s="41"/>
      <c r="V174" s="10">
        <v>7</v>
      </c>
      <c r="W174" s="41"/>
      <c r="X174" s="10"/>
      <c r="Y174" s="41">
        <v>6</v>
      </c>
      <c r="Z174" s="9"/>
      <c r="AA174" s="10"/>
      <c r="AB174" s="11"/>
      <c r="AC174" s="41"/>
    </row>
    <row r="175" spans="1:29" ht="77.25" thickBot="1">
      <c r="A175" s="41">
        <v>2</v>
      </c>
      <c r="B175" s="8" t="s">
        <v>53</v>
      </c>
      <c r="C175" s="41">
        <v>35</v>
      </c>
      <c r="D175" s="9"/>
      <c r="E175" s="9"/>
      <c r="F175" s="9"/>
      <c r="G175" s="9"/>
      <c r="H175" s="9"/>
      <c r="I175" s="12"/>
      <c r="J175" s="12"/>
      <c r="K175" s="9"/>
      <c r="L175" s="10"/>
      <c r="M175" s="41"/>
      <c r="N175" s="13"/>
      <c r="O175" s="7"/>
      <c r="P175" s="14"/>
      <c r="Q175" s="7"/>
      <c r="R175" s="14"/>
      <c r="S175" s="7"/>
      <c r="T175" s="14"/>
      <c r="U175" s="7"/>
      <c r="V175" s="14">
        <v>4</v>
      </c>
      <c r="W175" s="7"/>
      <c r="X175" s="14"/>
      <c r="Y175" s="7"/>
      <c r="Z175" s="13"/>
      <c r="AA175" s="14"/>
      <c r="AB175" s="15"/>
      <c r="AC175" s="7"/>
    </row>
    <row r="176" spans="1:29" ht="77.25" thickBot="1">
      <c r="A176" s="41">
        <v>29</v>
      </c>
      <c r="B176" s="8" t="s">
        <v>31</v>
      </c>
      <c r="C176" s="41"/>
      <c r="D176" s="9"/>
      <c r="E176" s="9"/>
      <c r="F176" s="9"/>
      <c r="G176" s="9"/>
      <c r="H176" s="9"/>
      <c r="I176" s="12"/>
      <c r="J176" s="12"/>
      <c r="K176" s="9"/>
      <c r="L176" s="10"/>
      <c r="M176" s="41"/>
      <c r="N176" s="13"/>
      <c r="O176" s="7"/>
      <c r="P176" s="14"/>
      <c r="Q176" s="7"/>
      <c r="R176" s="14"/>
      <c r="S176" s="7"/>
      <c r="T176" s="14"/>
      <c r="U176" s="7"/>
      <c r="V176" s="14"/>
      <c r="W176" s="7"/>
      <c r="X176" s="14">
        <v>40</v>
      </c>
      <c r="Y176" s="7"/>
      <c r="Z176" s="13"/>
      <c r="AA176" s="14"/>
      <c r="AB176" s="15"/>
      <c r="AC176" s="7"/>
    </row>
    <row r="177" spans="1:29" ht="77.25" thickBot="1">
      <c r="A177" s="41">
        <v>3</v>
      </c>
      <c r="B177" s="8" t="s">
        <v>36</v>
      </c>
      <c r="C177" s="7"/>
      <c r="D177" s="9"/>
      <c r="E177" s="9"/>
      <c r="F177" s="9"/>
      <c r="G177" s="9"/>
      <c r="H177" s="9"/>
      <c r="I177" s="12"/>
      <c r="J177" s="12"/>
      <c r="K177" s="13"/>
      <c r="L177" s="10"/>
      <c r="M177" s="41"/>
      <c r="N177" s="13"/>
      <c r="O177" s="7"/>
      <c r="P177" s="14"/>
      <c r="Q177" s="7">
        <v>80</v>
      </c>
      <c r="R177" s="14"/>
      <c r="S177" s="7"/>
      <c r="T177" s="14"/>
      <c r="U177" s="7"/>
      <c r="V177" s="14"/>
      <c r="W177" s="7"/>
      <c r="X177" s="14"/>
      <c r="Y177" s="7">
        <v>13</v>
      </c>
      <c r="Z177" s="13"/>
      <c r="AA177" s="14">
        <v>0.2</v>
      </c>
      <c r="AB177" s="15"/>
      <c r="AC177" s="7"/>
    </row>
    <row r="178" spans="1:29" ht="153.75" thickBot="1">
      <c r="A178" s="41" t="s">
        <v>32</v>
      </c>
      <c r="B178" s="8" t="s">
        <v>120</v>
      </c>
      <c r="C178" s="41"/>
      <c r="D178" s="9"/>
      <c r="E178" s="9"/>
      <c r="F178" s="9"/>
      <c r="G178" s="9"/>
      <c r="H178" s="9"/>
      <c r="I178" s="12"/>
      <c r="J178" s="9">
        <v>150</v>
      </c>
      <c r="K178" s="9"/>
      <c r="L178" s="10"/>
      <c r="M178" s="41"/>
      <c r="N178" s="9"/>
      <c r="O178" s="41"/>
      <c r="P178" s="10"/>
      <c r="Q178" s="41"/>
      <c r="R178" s="10"/>
      <c r="S178" s="41"/>
      <c r="T178" s="10"/>
      <c r="U178" s="41"/>
      <c r="V178" s="10"/>
      <c r="W178" s="41"/>
      <c r="X178" s="10"/>
      <c r="Y178" s="41"/>
      <c r="Z178" s="9"/>
      <c r="AA178" s="10"/>
      <c r="AB178" s="11"/>
      <c r="AC178" s="41"/>
    </row>
    <row r="179" spans="1:29" ht="77.25" thickBot="1">
      <c r="A179" s="1"/>
      <c r="B179" s="16" t="s">
        <v>29</v>
      </c>
      <c r="C179" s="1">
        <f aca="true" t="shared" si="23" ref="C179:K179">SUM(C174:C178)</f>
        <v>35</v>
      </c>
      <c r="D179" s="1">
        <f t="shared" si="23"/>
        <v>0</v>
      </c>
      <c r="E179" s="1">
        <f t="shared" si="23"/>
        <v>0</v>
      </c>
      <c r="F179" s="1">
        <f t="shared" si="23"/>
        <v>39</v>
      </c>
      <c r="G179" s="1">
        <f t="shared" si="23"/>
        <v>0</v>
      </c>
      <c r="H179" s="1">
        <f t="shared" si="23"/>
        <v>0</v>
      </c>
      <c r="I179" s="1">
        <f t="shared" si="23"/>
        <v>0</v>
      </c>
      <c r="J179" s="1">
        <f t="shared" si="23"/>
        <v>150</v>
      </c>
      <c r="K179" s="1">
        <f t="shared" si="23"/>
        <v>0</v>
      </c>
      <c r="L179" s="17">
        <f aca="true" t="shared" si="24" ref="L179:AB179">SUM(L174:L177)</f>
        <v>0</v>
      </c>
      <c r="M179" s="1">
        <f t="shared" si="24"/>
        <v>0</v>
      </c>
      <c r="N179" s="18">
        <f t="shared" si="24"/>
        <v>0</v>
      </c>
      <c r="O179" s="1">
        <f t="shared" si="24"/>
        <v>0</v>
      </c>
      <c r="P179" s="1">
        <f t="shared" si="24"/>
        <v>0</v>
      </c>
      <c r="Q179" s="1">
        <f t="shared" si="24"/>
        <v>220</v>
      </c>
      <c r="R179" s="1">
        <f t="shared" si="24"/>
        <v>0</v>
      </c>
      <c r="S179" s="1">
        <f t="shared" si="24"/>
        <v>0</v>
      </c>
      <c r="T179" s="1">
        <f t="shared" si="24"/>
        <v>0</v>
      </c>
      <c r="U179" s="1">
        <f t="shared" si="24"/>
        <v>0</v>
      </c>
      <c r="V179" s="1">
        <f t="shared" si="24"/>
        <v>11</v>
      </c>
      <c r="W179" s="1">
        <f t="shared" si="24"/>
        <v>0</v>
      </c>
      <c r="X179" s="1">
        <f t="shared" si="24"/>
        <v>40</v>
      </c>
      <c r="Y179" s="1">
        <f t="shared" si="24"/>
        <v>19</v>
      </c>
      <c r="Z179" s="1">
        <f t="shared" si="24"/>
        <v>0</v>
      </c>
      <c r="AA179" s="1">
        <f t="shared" si="24"/>
        <v>0.2</v>
      </c>
      <c r="AB179" s="1">
        <f t="shared" si="24"/>
        <v>0</v>
      </c>
      <c r="AC179" s="1">
        <f>SUM(AC174:AC177)</f>
        <v>0</v>
      </c>
    </row>
    <row r="180" spans="1:29" s="31" customFormat="1" ht="77.25" thickBot="1">
      <c r="A180" s="97" t="s">
        <v>8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9"/>
    </row>
    <row r="181" spans="1:29" ht="77.25" thickBot="1">
      <c r="A181" s="41">
        <v>44</v>
      </c>
      <c r="B181" s="8" t="s">
        <v>111</v>
      </c>
      <c r="C181" s="41"/>
      <c r="D181" s="9"/>
      <c r="E181" s="9"/>
      <c r="F181" s="9"/>
      <c r="G181" s="9"/>
      <c r="H181" s="9"/>
      <c r="I181" s="9">
        <v>60</v>
      </c>
      <c r="J181" s="9"/>
      <c r="K181" s="9"/>
      <c r="L181" s="10"/>
      <c r="M181" s="41"/>
      <c r="N181" s="9"/>
      <c r="O181" s="41"/>
      <c r="P181" s="10"/>
      <c r="Q181" s="41"/>
      <c r="R181" s="10"/>
      <c r="S181" s="41"/>
      <c r="T181" s="10"/>
      <c r="U181" s="41"/>
      <c r="V181" s="10"/>
      <c r="W181" s="41"/>
      <c r="X181" s="10"/>
      <c r="Y181" s="41"/>
      <c r="Z181" s="9"/>
      <c r="AA181" s="10"/>
      <c r="AB181" s="11"/>
      <c r="AC181" s="41"/>
    </row>
    <row r="182" spans="1:29" ht="153.75" thickBot="1">
      <c r="A182" s="41">
        <v>22.23</v>
      </c>
      <c r="B182" s="8" t="s">
        <v>41</v>
      </c>
      <c r="C182" s="41"/>
      <c r="D182" s="9"/>
      <c r="E182" s="9"/>
      <c r="F182" s="9"/>
      <c r="G182" s="9"/>
      <c r="H182" s="9">
        <v>92</v>
      </c>
      <c r="I182" s="9">
        <v>23</v>
      </c>
      <c r="J182" s="9"/>
      <c r="K182" s="9"/>
      <c r="L182" s="10"/>
      <c r="M182" s="41">
        <v>23</v>
      </c>
      <c r="N182" s="9"/>
      <c r="O182" s="41"/>
      <c r="P182" s="14"/>
      <c r="Q182" s="7"/>
      <c r="R182" s="14"/>
      <c r="S182" s="7"/>
      <c r="T182" s="14"/>
      <c r="U182" s="7"/>
      <c r="V182" s="14">
        <v>4</v>
      </c>
      <c r="W182" s="7"/>
      <c r="X182" s="14">
        <v>2</v>
      </c>
      <c r="Y182" s="7"/>
      <c r="Z182" s="13"/>
      <c r="AA182" s="14"/>
      <c r="AB182" s="15"/>
      <c r="AC182" s="7"/>
    </row>
    <row r="183" spans="1:29" ht="77.25" thickBot="1">
      <c r="A183" s="41">
        <v>45</v>
      </c>
      <c r="B183" s="19" t="s">
        <v>121</v>
      </c>
      <c r="C183" s="7"/>
      <c r="D183" s="9"/>
      <c r="E183" s="9"/>
      <c r="F183" s="9">
        <v>53</v>
      </c>
      <c r="G183" s="7"/>
      <c r="H183" s="7"/>
      <c r="I183" s="7">
        <v>23</v>
      </c>
      <c r="J183" s="7"/>
      <c r="K183" s="7"/>
      <c r="L183" s="15"/>
      <c r="M183" s="7"/>
      <c r="N183" s="13">
        <v>79</v>
      </c>
      <c r="O183" s="23"/>
      <c r="P183" s="14"/>
      <c r="Q183" s="7"/>
      <c r="R183" s="14"/>
      <c r="S183" s="7"/>
      <c r="T183" s="14"/>
      <c r="U183" s="7"/>
      <c r="V183" s="14"/>
      <c r="W183" s="7">
        <v>12</v>
      </c>
      <c r="X183" s="14"/>
      <c r="Y183" s="7"/>
      <c r="Z183" s="13"/>
      <c r="AA183" s="14"/>
      <c r="AB183" s="15"/>
      <c r="AC183" s="7"/>
    </row>
    <row r="184" spans="1:29" ht="77.25" thickBot="1">
      <c r="A184" s="41">
        <v>17</v>
      </c>
      <c r="B184" s="8" t="s">
        <v>40</v>
      </c>
      <c r="C184" s="7"/>
      <c r="D184" s="9"/>
      <c r="E184" s="9"/>
      <c r="F184" s="9"/>
      <c r="G184" s="9"/>
      <c r="H184" s="9"/>
      <c r="I184" s="9"/>
      <c r="J184" s="9"/>
      <c r="K184" s="9">
        <v>23</v>
      </c>
      <c r="L184" s="11"/>
      <c r="M184" s="41"/>
      <c r="N184" s="13"/>
      <c r="O184" s="7"/>
      <c r="P184" s="14"/>
      <c r="Q184" s="7"/>
      <c r="R184" s="14"/>
      <c r="S184" s="7"/>
      <c r="T184" s="14"/>
      <c r="U184" s="7"/>
      <c r="V184" s="14"/>
      <c r="W184" s="7"/>
      <c r="X184" s="14"/>
      <c r="Y184" s="7">
        <v>15</v>
      </c>
      <c r="Z184" s="13"/>
      <c r="AA184" s="14"/>
      <c r="AB184" s="15"/>
      <c r="AC184" s="7"/>
    </row>
    <row r="185" spans="1:29" ht="77.25" thickBot="1">
      <c r="A185" s="41" t="s">
        <v>32</v>
      </c>
      <c r="B185" s="8" t="s">
        <v>28</v>
      </c>
      <c r="C185" s="41">
        <v>50</v>
      </c>
      <c r="D185" s="9"/>
      <c r="E185" s="9"/>
      <c r="F185" s="9"/>
      <c r="G185" s="9"/>
      <c r="H185" s="9"/>
      <c r="I185" s="9"/>
      <c r="J185" s="9"/>
      <c r="K185" s="9"/>
      <c r="L185" s="10"/>
      <c r="M185" s="41"/>
      <c r="N185" s="13"/>
      <c r="O185" s="7"/>
      <c r="P185" s="14"/>
      <c r="Q185" s="7"/>
      <c r="R185" s="14"/>
      <c r="S185" s="7"/>
      <c r="T185" s="14"/>
      <c r="U185" s="7"/>
      <c r="V185" s="14"/>
      <c r="W185" s="7"/>
      <c r="X185" s="14"/>
      <c r="Y185" s="7"/>
      <c r="Z185" s="13"/>
      <c r="AA185" s="14"/>
      <c r="AB185" s="15"/>
      <c r="AC185" s="7"/>
    </row>
    <row r="186" spans="1:29" ht="77.25" thickBot="1">
      <c r="A186" s="41" t="s">
        <v>32</v>
      </c>
      <c r="B186" s="8" t="s">
        <v>7</v>
      </c>
      <c r="C186" s="7"/>
      <c r="D186" s="9">
        <v>48</v>
      </c>
      <c r="E186" s="9"/>
      <c r="F186" s="9"/>
      <c r="G186" s="9"/>
      <c r="H186" s="9"/>
      <c r="I186" s="9"/>
      <c r="J186" s="9"/>
      <c r="K186" s="9"/>
      <c r="L186" s="10"/>
      <c r="M186" s="41"/>
      <c r="N186" s="13"/>
      <c r="O186" s="7"/>
      <c r="P186" s="14"/>
      <c r="Q186" s="7"/>
      <c r="R186" s="14"/>
      <c r="S186" s="7"/>
      <c r="T186" s="14"/>
      <c r="U186" s="7"/>
      <c r="V186" s="14"/>
      <c r="W186" s="7"/>
      <c r="X186" s="14"/>
      <c r="Y186" s="7"/>
      <c r="Z186" s="13"/>
      <c r="AA186" s="14"/>
      <c r="AB186" s="15"/>
      <c r="AC186" s="7"/>
    </row>
    <row r="187" spans="1:29" ht="230.25" thickBot="1">
      <c r="A187" s="41" t="s">
        <v>32</v>
      </c>
      <c r="B187" s="8" t="s">
        <v>65</v>
      </c>
      <c r="C187" s="7"/>
      <c r="D187" s="9"/>
      <c r="E187" s="9"/>
      <c r="F187" s="9"/>
      <c r="G187" s="9"/>
      <c r="H187" s="9"/>
      <c r="I187" s="9"/>
      <c r="J187" s="9"/>
      <c r="K187" s="9"/>
      <c r="L187" s="11"/>
      <c r="M187" s="41"/>
      <c r="N187" s="13"/>
      <c r="O187" s="7"/>
      <c r="P187" s="14"/>
      <c r="Q187" s="7"/>
      <c r="R187" s="14">
        <v>180</v>
      </c>
      <c r="S187" s="7"/>
      <c r="T187" s="14"/>
      <c r="U187" s="7"/>
      <c r="V187" s="14"/>
      <c r="W187" s="7"/>
      <c r="X187" s="14"/>
      <c r="Y187" s="7"/>
      <c r="Z187" s="13"/>
      <c r="AA187" s="14"/>
      <c r="AB187" s="15"/>
      <c r="AC187" s="7"/>
    </row>
    <row r="188" spans="1:29" ht="77.25" thickBot="1">
      <c r="A188" s="7"/>
      <c r="B188" s="19" t="s">
        <v>29</v>
      </c>
      <c r="C188" s="7">
        <f>SUM(C181:C187)</f>
        <v>50</v>
      </c>
      <c r="D188" s="7">
        <f aca="true" t="shared" si="25" ref="D188:AC188">SUM(D181:D187)</f>
        <v>48</v>
      </c>
      <c r="E188" s="7">
        <f t="shared" si="25"/>
        <v>0</v>
      </c>
      <c r="F188" s="7">
        <f t="shared" si="25"/>
        <v>53</v>
      </c>
      <c r="G188" s="7">
        <f t="shared" si="25"/>
        <v>0</v>
      </c>
      <c r="H188" s="7">
        <f t="shared" si="25"/>
        <v>92</v>
      </c>
      <c r="I188" s="7">
        <f t="shared" si="25"/>
        <v>106</v>
      </c>
      <c r="J188" s="7">
        <f t="shared" si="25"/>
        <v>0</v>
      </c>
      <c r="K188" s="7">
        <f t="shared" si="25"/>
        <v>23</v>
      </c>
      <c r="L188" s="7">
        <f t="shared" si="25"/>
        <v>0</v>
      </c>
      <c r="M188" s="7">
        <f t="shared" si="25"/>
        <v>23</v>
      </c>
      <c r="N188" s="7">
        <f t="shared" si="25"/>
        <v>79</v>
      </c>
      <c r="O188" s="7">
        <f t="shared" si="25"/>
        <v>0</v>
      </c>
      <c r="P188" s="7">
        <f t="shared" si="25"/>
        <v>0</v>
      </c>
      <c r="Q188" s="7">
        <f t="shared" si="25"/>
        <v>0</v>
      </c>
      <c r="R188" s="7">
        <f t="shared" si="25"/>
        <v>180</v>
      </c>
      <c r="S188" s="7">
        <f t="shared" si="25"/>
        <v>0</v>
      </c>
      <c r="T188" s="7">
        <f t="shared" si="25"/>
        <v>0</v>
      </c>
      <c r="U188" s="7">
        <f t="shared" si="25"/>
        <v>0</v>
      </c>
      <c r="V188" s="7">
        <f t="shared" si="25"/>
        <v>4</v>
      </c>
      <c r="W188" s="7">
        <f t="shared" si="25"/>
        <v>12</v>
      </c>
      <c r="X188" s="7">
        <f t="shared" si="25"/>
        <v>2</v>
      </c>
      <c r="Y188" s="7">
        <f t="shared" si="25"/>
        <v>15</v>
      </c>
      <c r="Z188" s="7">
        <f t="shared" si="25"/>
        <v>0</v>
      </c>
      <c r="AA188" s="7">
        <f t="shared" si="25"/>
        <v>0</v>
      </c>
      <c r="AB188" s="7">
        <f t="shared" si="25"/>
        <v>0</v>
      </c>
      <c r="AC188" s="7">
        <f t="shared" si="25"/>
        <v>0</v>
      </c>
    </row>
    <row r="189" spans="1:29" s="33" customFormat="1" ht="77.25" thickBot="1">
      <c r="A189" s="1"/>
      <c r="B189" s="16" t="s">
        <v>49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"/>
      <c r="M189" s="40"/>
      <c r="N189" s="6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"/>
      <c r="AC189" s="40" t="s">
        <v>48</v>
      </c>
    </row>
    <row r="190" spans="1:29" s="31" customFormat="1" ht="77.25" thickBot="1">
      <c r="A190" s="7"/>
      <c r="B190" s="19" t="s">
        <v>9</v>
      </c>
      <c r="C190" s="7">
        <f aca="true" t="shared" si="26" ref="C190:AB190">SUM(C179+C188)</f>
        <v>85</v>
      </c>
      <c r="D190" s="7">
        <f t="shared" si="26"/>
        <v>48</v>
      </c>
      <c r="E190" s="7">
        <f t="shared" si="26"/>
        <v>0</v>
      </c>
      <c r="F190" s="7">
        <f t="shared" si="26"/>
        <v>92</v>
      </c>
      <c r="G190" s="7">
        <f t="shared" si="26"/>
        <v>0</v>
      </c>
      <c r="H190" s="7">
        <f t="shared" si="26"/>
        <v>92</v>
      </c>
      <c r="I190" s="7">
        <f t="shared" si="26"/>
        <v>106</v>
      </c>
      <c r="J190" s="7">
        <f t="shared" si="26"/>
        <v>150</v>
      </c>
      <c r="K190" s="7">
        <f t="shared" si="26"/>
        <v>23</v>
      </c>
      <c r="L190" s="15">
        <f t="shared" si="26"/>
        <v>0</v>
      </c>
      <c r="M190" s="7">
        <f t="shared" si="26"/>
        <v>23</v>
      </c>
      <c r="N190" s="13">
        <f t="shared" si="26"/>
        <v>79</v>
      </c>
      <c r="O190" s="7">
        <f t="shared" si="26"/>
        <v>0</v>
      </c>
      <c r="P190" s="7">
        <f t="shared" si="26"/>
        <v>0</v>
      </c>
      <c r="Q190" s="7">
        <f t="shared" si="26"/>
        <v>220</v>
      </c>
      <c r="R190" s="7">
        <f t="shared" si="26"/>
        <v>180</v>
      </c>
      <c r="S190" s="7">
        <f t="shared" si="26"/>
        <v>0</v>
      </c>
      <c r="T190" s="7">
        <f t="shared" si="26"/>
        <v>0</v>
      </c>
      <c r="U190" s="7">
        <f t="shared" si="26"/>
        <v>0</v>
      </c>
      <c r="V190" s="7">
        <f t="shared" si="26"/>
        <v>15</v>
      </c>
      <c r="W190" s="7">
        <f t="shared" si="26"/>
        <v>12</v>
      </c>
      <c r="X190" s="7">
        <f t="shared" si="26"/>
        <v>42</v>
      </c>
      <c r="Y190" s="7">
        <f t="shared" si="26"/>
        <v>34</v>
      </c>
      <c r="Z190" s="7">
        <f t="shared" si="26"/>
        <v>0</v>
      </c>
      <c r="AA190" s="7">
        <f t="shared" si="26"/>
        <v>0.2</v>
      </c>
      <c r="AB190" s="7">
        <f t="shared" si="26"/>
        <v>0</v>
      </c>
      <c r="AC190" s="7">
        <v>3</v>
      </c>
    </row>
    <row r="191" spans="1:29" s="28" customFormat="1" ht="62.25" customHeight="1" thickBot="1">
      <c r="A191" s="97" t="s">
        <v>133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9"/>
    </row>
    <row r="192" spans="1:29" s="32" customFormat="1" ht="77.25" thickBot="1">
      <c r="A192" s="104" t="s">
        <v>20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105"/>
    </row>
    <row r="193" spans="1:29" ht="70.5" customHeight="1">
      <c r="A193" s="100" t="s">
        <v>30</v>
      </c>
      <c r="B193" s="102" t="s">
        <v>22</v>
      </c>
      <c r="C193" s="89" t="s">
        <v>69</v>
      </c>
      <c r="D193" s="89" t="s">
        <v>70</v>
      </c>
      <c r="E193" s="89" t="s">
        <v>71</v>
      </c>
      <c r="F193" s="89" t="s">
        <v>72</v>
      </c>
      <c r="G193" s="89" t="s">
        <v>73</v>
      </c>
      <c r="H193" s="89" t="s">
        <v>74</v>
      </c>
      <c r="I193" s="89" t="s">
        <v>75</v>
      </c>
      <c r="J193" s="89" t="s">
        <v>76</v>
      </c>
      <c r="K193" s="89" t="s">
        <v>77</v>
      </c>
      <c r="L193" s="87" t="s">
        <v>78</v>
      </c>
      <c r="M193" s="89" t="s">
        <v>100</v>
      </c>
      <c r="N193" s="91" t="s">
        <v>79</v>
      </c>
      <c r="O193" s="89" t="s">
        <v>80</v>
      </c>
      <c r="P193" s="89" t="s">
        <v>81</v>
      </c>
      <c r="Q193" s="89" t="s">
        <v>82</v>
      </c>
      <c r="R193" s="89" t="s">
        <v>83</v>
      </c>
      <c r="S193" s="89" t="s">
        <v>84</v>
      </c>
      <c r="T193" s="89" t="s">
        <v>85</v>
      </c>
      <c r="U193" s="89" t="s">
        <v>86</v>
      </c>
      <c r="V193" s="89" t="s">
        <v>87</v>
      </c>
      <c r="W193" s="89" t="s">
        <v>88</v>
      </c>
      <c r="X193" s="89" t="s">
        <v>89</v>
      </c>
      <c r="Y193" s="89" t="s">
        <v>90</v>
      </c>
      <c r="Z193" s="89" t="s">
        <v>91</v>
      </c>
      <c r="AA193" s="89" t="s">
        <v>92</v>
      </c>
      <c r="AB193" s="87" t="s">
        <v>98</v>
      </c>
      <c r="AC193" s="89" t="s">
        <v>93</v>
      </c>
    </row>
    <row r="194" spans="1:29" ht="392.25" customHeight="1" thickBot="1">
      <c r="A194" s="101"/>
      <c r="B194" s="103"/>
      <c r="C194" s="90"/>
      <c r="D194" s="90"/>
      <c r="E194" s="90"/>
      <c r="F194" s="90"/>
      <c r="G194" s="90"/>
      <c r="H194" s="90"/>
      <c r="I194" s="90"/>
      <c r="J194" s="90"/>
      <c r="K194" s="90"/>
      <c r="L194" s="88"/>
      <c r="M194" s="90"/>
      <c r="N194" s="92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88"/>
      <c r="AC194" s="90"/>
    </row>
    <row r="195" spans="1:29" ht="77.25" thickBot="1">
      <c r="A195" s="41">
        <v>1</v>
      </c>
      <c r="B195" s="20">
        <v>2</v>
      </c>
      <c r="C195" s="7">
        <v>3</v>
      </c>
      <c r="D195" s="22">
        <v>4</v>
      </c>
      <c r="E195" s="7">
        <v>5</v>
      </c>
      <c r="F195" s="7">
        <v>6</v>
      </c>
      <c r="G195" s="7">
        <v>7</v>
      </c>
      <c r="H195" s="7" t="s">
        <v>47</v>
      </c>
      <c r="I195" s="22">
        <v>9</v>
      </c>
      <c r="J195" s="7">
        <v>10</v>
      </c>
      <c r="K195" s="7">
        <v>11</v>
      </c>
      <c r="L195" s="15">
        <v>12</v>
      </c>
      <c r="M195" s="7">
        <v>13</v>
      </c>
      <c r="N195" s="14">
        <v>14</v>
      </c>
      <c r="O195" s="7">
        <v>15</v>
      </c>
      <c r="P195" s="14">
        <v>16</v>
      </c>
      <c r="Q195" s="7">
        <v>17</v>
      </c>
      <c r="R195" s="14">
        <v>18</v>
      </c>
      <c r="S195" s="7">
        <v>19</v>
      </c>
      <c r="T195" s="14">
        <v>20</v>
      </c>
      <c r="U195" s="7">
        <v>21</v>
      </c>
      <c r="V195" s="14">
        <v>22</v>
      </c>
      <c r="W195" s="7">
        <v>23</v>
      </c>
      <c r="X195" s="14">
        <v>24</v>
      </c>
      <c r="Y195" s="7">
        <v>25</v>
      </c>
      <c r="Z195" s="13">
        <v>26</v>
      </c>
      <c r="AA195" s="14">
        <v>27</v>
      </c>
      <c r="AB195" s="15">
        <v>28</v>
      </c>
      <c r="AC195" s="7">
        <v>30</v>
      </c>
    </row>
    <row r="196" spans="1:29" ht="77.25" thickBot="1">
      <c r="A196" s="97" t="s">
        <v>5</v>
      </c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9"/>
    </row>
    <row r="197" spans="1:29" ht="77.25" thickBot="1">
      <c r="A197" s="7">
        <v>5</v>
      </c>
      <c r="B197" s="19" t="s">
        <v>39</v>
      </c>
      <c r="C197" s="7"/>
      <c r="D197" s="13"/>
      <c r="E197" s="13"/>
      <c r="F197" s="13"/>
      <c r="G197" s="13"/>
      <c r="H197" s="13"/>
      <c r="I197" s="13"/>
      <c r="J197" s="13"/>
      <c r="K197" s="13"/>
      <c r="L197" s="14"/>
      <c r="M197" s="7"/>
      <c r="N197" s="13"/>
      <c r="O197" s="7"/>
      <c r="P197" s="14"/>
      <c r="Q197" s="41">
        <v>50</v>
      </c>
      <c r="R197" s="10"/>
      <c r="S197" s="41"/>
      <c r="T197" s="10"/>
      <c r="U197" s="41"/>
      <c r="V197" s="10">
        <v>10</v>
      </c>
      <c r="W197" s="41"/>
      <c r="X197" s="10">
        <v>80</v>
      </c>
      <c r="Y197" s="7"/>
      <c r="Z197" s="13"/>
      <c r="AA197" s="14"/>
      <c r="AB197" s="15"/>
      <c r="AC197" s="7"/>
    </row>
    <row r="198" spans="1:29" ht="77.25" thickBot="1">
      <c r="A198" s="41">
        <v>2</v>
      </c>
      <c r="B198" s="8" t="s">
        <v>15</v>
      </c>
      <c r="C198" s="7"/>
      <c r="D198" s="9"/>
      <c r="E198" s="9"/>
      <c r="F198" s="9"/>
      <c r="G198" s="9"/>
      <c r="H198" s="9"/>
      <c r="I198" s="12"/>
      <c r="J198" s="12"/>
      <c r="K198" s="13"/>
      <c r="L198" s="10"/>
      <c r="M198" s="41"/>
      <c r="N198" s="13"/>
      <c r="O198" s="7"/>
      <c r="P198" s="14"/>
      <c r="Q198" s="7">
        <v>150</v>
      </c>
      <c r="R198" s="14"/>
      <c r="S198" s="7"/>
      <c r="T198" s="14"/>
      <c r="U198" s="7"/>
      <c r="V198" s="14"/>
      <c r="W198" s="7"/>
      <c r="X198" s="14"/>
      <c r="Y198" s="7">
        <v>15</v>
      </c>
      <c r="Z198" s="13"/>
      <c r="AA198" s="14"/>
      <c r="AB198" s="15">
        <v>5</v>
      </c>
      <c r="AC198" s="7"/>
    </row>
    <row r="199" spans="1:29" ht="77.25" thickBot="1">
      <c r="A199" s="41">
        <v>3</v>
      </c>
      <c r="B199" s="8" t="s">
        <v>51</v>
      </c>
      <c r="C199" s="41">
        <v>35</v>
      </c>
      <c r="D199" s="9"/>
      <c r="E199" s="9"/>
      <c r="F199" s="9"/>
      <c r="G199" s="9"/>
      <c r="H199" s="9"/>
      <c r="I199" s="12"/>
      <c r="J199" s="12"/>
      <c r="K199" s="9"/>
      <c r="L199" s="10"/>
      <c r="M199" s="41"/>
      <c r="N199" s="13"/>
      <c r="O199" s="7"/>
      <c r="P199" s="14"/>
      <c r="Q199" s="7"/>
      <c r="R199" s="14"/>
      <c r="S199" s="7"/>
      <c r="T199" s="14">
        <v>12</v>
      </c>
      <c r="U199" s="7"/>
      <c r="V199" s="14">
        <v>4</v>
      </c>
      <c r="W199" s="7"/>
      <c r="X199" s="14"/>
      <c r="Y199" s="7"/>
      <c r="Z199" s="13"/>
      <c r="AA199" s="14"/>
      <c r="AB199" s="15"/>
      <c r="AC199" s="7"/>
    </row>
    <row r="200" spans="1:29" ht="153.75" thickBot="1">
      <c r="A200" s="41" t="s">
        <v>32</v>
      </c>
      <c r="B200" s="8" t="s">
        <v>120</v>
      </c>
      <c r="C200" s="41"/>
      <c r="D200" s="9"/>
      <c r="E200" s="9"/>
      <c r="F200" s="9"/>
      <c r="G200" s="9"/>
      <c r="H200" s="9"/>
      <c r="I200" s="9"/>
      <c r="J200" s="9">
        <v>150</v>
      </c>
      <c r="K200" s="9"/>
      <c r="L200" s="10"/>
      <c r="M200" s="41"/>
      <c r="N200" s="9"/>
      <c r="O200" s="41"/>
      <c r="P200" s="10"/>
      <c r="Q200" s="41"/>
      <c r="R200" s="10"/>
      <c r="S200" s="41"/>
      <c r="T200" s="10"/>
      <c r="U200" s="41"/>
      <c r="V200" s="10"/>
      <c r="W200" s="41"/>
      <c r="X200" s="10"/>
      <c r="Y200" s="41"/>
      <c r="Z200" s="9"/>
      <c r="AA200" s="10"/>
      <c r="AB200" s="11"/>
      <c r="AC200" s="41"/>
    </row>
    <row r="201" spans="1:29" ht="77.25" thickBot="1">
      <c r="A201" s="1"/>
      <c r="B201" s="16" t="s">
        <v>29</v>
      </c>
      <c r="C201" s="1">
        <f aca="true" t="shared" si="27" ref="C201:M201">SUM(C197:C200)</f>
        <v>35</v>
      </c>
      <c r="D201" s="1">
        <f t="shared" si="27"/>
        <v>0</v>
      </c>
      <c r="E201" s="1">
        <f t="shared" si="27"/>
        <v>0</v>
      </c>
      <c r="F201" s="1">
        <f t="shared" si="27"/>
        <v>0</v>
      </c>
      <c r="G201" s="1">
        <f t="shared" si="27"/>
        <v>0</v>
      </c>
      <c r="H201" s="1">
        <f t="shared" si="27"/>
        <v>0</v>
      </c>
      <c r="I201" s="1">
        <f t="shared" si="27"/>
        <v>0</v>
      </c>
      <c r="J201" s="1">
        <f t="shared" si="27"/>
        <v>150</v>
      </c>
      <c r="K201" s="1">
        <f t="shared" si="27"/>
        <v>0</v>
      </c>
      <c r="L201" s="17">
        <f t="shared" si="27"/>
        <v>0</v>
      </c>
      <c r="M201" s="1">
        <f t="shared" si="27"/>
        <v>0</v>
      </c>
      <c r="N201" s="18">
        <f aca="true" t="shared" si="28" ref="N201:AC201">SUM(N197:N199)</f>
        <v>0</v>
      </c>
      <c r="O201" s="1">
        <f t="shared" si="28"/>
        <v>0</v>
      </c>
      <c r="P201" s="1">
        <f t="shared" si="28"/>
        <v>0</v>
      </c>
      <c r="Q201" s="1">
        <f t="shared" si="28"/>
        <v>200</v>
      </c>
      <c r="R201" s="1">
        <f t="shared" si="28"/>
        <v>0</v>
      </c>
      <c r="S201" s="1">
        <f t="shared" si="28"/>
        <v>0</v>
      </c>
      <c r="T201" s="1">
        <f t="shared" si="28"/>
        <v>12</v>
      </c>
      <c r="U201" s="1">
        <f t="shared" si="28"/>
        <v>0</v>
      </c>
      <c r="V201" s="1">
        <f t="shared" si="28"/>
        <v>14</v>
      </c>
      <c r="W201" s="1">
        <f t="shared" si="28"/>
        <v>0</v>
      </c>
      <c r="X201" s="1">
        <f t="shared" si="28"/>
        <v>80</v>
      </c>
      <c r="Y201" s="1">
        <f t="shared" si="28"/>
        <v>15</v>
      </c>
      <c r="Z201" s="1">
        <f t="shared" si="28"/>
        <v>0</v>
      </c>
      <c r="AA201" s="1">
        <f t="shared" si="28"/>
        <v>0</v>
      </c>
      <c r="AB201" s="1">
        <f t="shared" si="28"/>
        <v>5</v>
      </c>
      <c r="AC201" s="1">
        <f t="shared" si="28"/>
        <v>0</v>
      </c>
    </row>
    <row r="202" spans="1:29" s="31" customFormat="1" ht="77.25" thickBot="1">
      <c r="A202" s="97" t="s">
        <v>8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9"/>
    </row>
    <row r="203" spans="1:29" ht="77.25" thickBot="1">
      <c r="A203" s="41">
        <v>32</v>
      </c>
      <c r="B203" s="8" t="s">
        <v>109</v>
      </c>
      <c r="C203" s="41"/>
      <c r="D203" s="9"/>
      <c r="E203" s="9"/>
      <c r="F203" s="9"/>
      <c r="G203" s="9"/>
      <c r="H203" s="9"/>
      <c r="I203" s="9">
        <v>63</v>
      </c>
      <c r="J203" s="9"/>
      <c r="K203" s="9"/>
      <c r="L203" s="10"/>
      <c r="M203" s="41"/>
      <c r="N203" s="9"/>
      <c r="O203" s="41"/>
      <c r="P203" s="10"/>
      <c r="Q203" s="41"/>
      <c r="R203" s="10"/>
      <c r="S203" s="41"/>
      <c r="T203" s="10"/>
      <c r="U203" s="41"/>
      <c r="V203" s="10"/>
      <c r="W203" s="41"/>
      <c r="X203" s="10"/>
      <c r="Y203" s="41"/>
      <c r="Z203" s="9"/>
      <c r="AA203" s="10"/>
      <c r="AB203" s="11"/>
      <c r="AC203" s="41"/>
    </row>
    <row r="204" spans="1:29" ht="77.25" thickBot="1">
      <c r="A204" s="41">
        <v>33</v>
      </c>
      <c r="B204" s="8" t="s">
        <v>124</v>
      </c>
      <c r="C204" s="41"/>
      <c r="D204" s="9"/>
      <c r="E204" s="9"/>
      <c r="F204" s="9"/>
      <c r="G204" s="9"/>
      <c r="H204" s="9">
        <v>30</v>
      </c>
      <c r="I204" s="9">
        <v>87</v>
      </c>
      <c r="J204" s="9"/>
      <c r="K204" s="9"/>
      <c r="L204" s="10"/>
      <c r="M204" s="41">
        <v>37</v>
      </c>
      <c r="N204" s="9"/>
      <c r="O204" s="41"/>
      <c r="P204" s="14"/>
      <c r="Q204" s="7"/>
      <c r="R204" s="14"/>
      <c r="S204" s="7"/>
      <c r="T204" s="14"/>
      <c r="U204" s="7">
        <v>5</v>
      </c>
      <c r="V204" s="14">
        <v>4</v>
      </c>
      <c r="W204" s="7"/>
      <c r="X204" s="14"/>
      <c r="Y204" s="7"/>
      <c r="Z204" s="13"/>
      <c r="AA204" s="14"/>
      <c r="AB204" s="15"/>
      <c r="AC204" s="7"/>
    </row>
    <row r="205" spans="1:29" ht="153.75" thickBot="1">
      <c r="A205" s="41">
        <v>6</v>
      </c>
      <c r="B205" s="8" t="s">
        <v>118</v>
      </c>
      <c r="C205" s="7"/>
      <c r="D205" s="9"/>
      <c r="E205" s="9">
        <v>1</v>
      </c>
      <c r="F205" s="9"/>
      <c r="G205" s="9"/>
      <c r="H205" s="9"/>
      <c r="I205" s="9">
        <v>27</v>
      </c>
      <c r="J205" s="9"/>
      <c r="K205" s="9"/>
      <c r="L205" s="10"/>
      <c r="M205" s="41"/>
      <c r="N205" s="13"/>
      <c r="O205" s="7">
        <v>61</v>
      </c>
      <c r="P205" s="14"/>
      <c r="Q205" s="7"/>
      <c r="R205" s="14"/>
      <c r="S205" s="7"/>
      <c r="T205" s="14"/>
      <c r="U205" s="7">
        <v>15</v>
      </c>
      <c r="V205" s="14">
        <v>1</v>
      </c>
      <c r="W205" s="7">
        <v>4</v>
      </c>
      <c r="X205" s="14"/>
      <c r="Y205" s="7"/>
      <c r="Z205" s="13"/>
      <c r="AA205" s="14"/>
      <c r="AB205" s="15"/>
      <c r="AC205" s="7"/>
    </row>
    <row r="206" spans="1:29" ht="77.25" thickBot="1">
      <c r="A206" s="41">
        <v>56</v>
      </c>
      <c r="B206" s="8" t="s">
        <v>119</v>
      </c>
      <c r="C206" s="7"/>
      <c r="D206" s="9"/>
      <c r="E206" s="9"/>
      <c r="F206" s="9"/>
      <c r="G206" s="9"/>
      <c r="H206" s="9">
        <v>178</v>
      </c>
      <c r="I206" s="9"/>
      <c r="J206" s="9"/>
      <c r="K206" s="9"/>
      <c r="L206" s="10"/>
      <c r="M206" s="41"/>
      <c r="N206" s="9"/>
      <c r="O206" s="9"/>
      <c r="P206" s="14"/>
      <c r="Q206" s="7"/>
      <c r="R206" s="14"/>
      <c r="S206" s="7"/>
      <c r="T206" s="14"/>
      <c r="U206" s="7"/>
      <c r="V206" s="14">
        <v>8</v>
      </c>
      <c r="W206" s="7"/>
      <c r="X206" s="14"/>
      <c r="Y206" s="7"/>
      <c r="Z206" s="13"/>
      <c r="AA206" s="14"/>
      <c r="AB206" s="15"/>
      <c r="AC206" s="7"/>
    </row>
    <row r="207" spans="1:29" ht="77.25" thickBot="1">
      <c r="A207" s="41">
        <v>25</v>
      </c>
      <c r="B207" s="8" t="s">
        <v>37</v>
      </c>
      <c r="C207" s="7"/>
      <c r="D207" s="9"/>
      <c r="E207" s="9"/>
      <c r="F207" s="9"/>
      <c r="G207" s="9"/>
      <c r="H207" s="9"/>
      <c r="I207" s="9"/>
      <c r="J207" s="9"/>
      <c r="K207" s="9"/>
      <c r="L207" s="15">
        <v>200</v>
      </c>
      <c r="M207" s="41"/>
      <c r="N207" s="9"/>
      <c r="O207" s="9"/>
      <c r="P207" s="14"/>
      <c r="Q207" s="7"/>
      <c r="R207" s="14"/>
      <c r="S207" s="7"/>
      <c r="T207" s="14"/>
      <c r="U207" s="7"/>
      <c r="V207" s="14"/>
      <c r="W207" s="7"/>
      <c r="X207" s="14"/>
      <c r="Y207" s="7"/>
      <c r="Z207" s="13"/>
      <c r="AA207" s="14"/>
      <c r="AB207" s="15"/>
      <c r="AC207" s="7"/>
    </row>
    <row r="208" spans="1:29" ht="77.25" thickBot="1">
      <c r="A208" s="41" t="s">
        <v>32</v>
      </c>
      <c r="B208" s="8" t="s">
        <v>28</v>
      </c>
      <c r="C208" s="41">
        <v>50</v>
      </c>
      <c r="D208" s="9"/>
      <c r="E208" s="9"/>
      <c r="F208" s="9"/>
      <c r="G208" s="9"/>
      <c r="H208" s="9"/>
      <c r="I208" s="9"/>
      <c r="J208" s="9"/>
      <c r="K208" s="9"/>
      <c r="L208" s="10"/>
      <c r="M208" s="41"/>
      <c r="N208" s="13"/>
      <c r="O208" s="7"/>
      <c r="P208" s="14"/>
      <c r="Q208" s="7"/>
      <c r="R208" s="14"/>
      <c r="S208" s="7"/>
      <c r="T208" s="14"/>
      <c r="U208" s="7"/>
      <c r="V208" s="14"/>
      <c r="W208" s="7"/>
      <c r="X208" s="14"/>
      <c r="Y208" s="7"/>
      <c r="Z208" s="13"/>
      <c r="AA208" s="14"/>
      <c r="AB208" s="15"/>
      <c r="AC208" s="7"/>
    </row>
    <row r="209" spans="1:29" ht="77.25" thickBot="1">
      <c r="A209" s="41" t="s">
        <v>32</v>
      </c>
      <c r="B209" s="8" t="s">
        <v>7</v>
      </c>
      <c r="C209" s="7"/>
      <c r="D209" s="9">
        <v>48</v>
      </c>
      <c r="E209" s="9"/>
      <c r="F209" s="9"/>
      <c r="G209" s="9"/>
      <c r="H209" s="9"/>
      <c r="I209" s="9"/>
      <c r="J209" s="9"/>
      <c r="K209" s="9"/>
      <c r="L209" s="10"/>
      <c r="M209" s="41"/>
      <c r="N209" s="13"/>
      <c r="O209" s="7"/>
      <c r="P209" s="14"/>
      <c r="Q209" s="7"/>
      <c r="R209" s="14"/>
      <c r="S209" s="7"/>
      <c r="T209" s="14"/>
      <c r="U209" s="7"/>
      <c r="V209" s="14"/>
      <c r="W209" s="7"/>
      <c r="X209" s="14"/>
      <c r="Y209" s="7"/>
      <c r="Z209" s="13"/>
      <c r="AA209" s="14"/>
      <c r="AB209" s="15"/>
      <c r="AC209" s="7"/>
    </row>
    <row r="210" spans="1:29" ht="153.75" thickBot="1">
      <c r="A210" s="41" t="s">
        <v>32</v>
      </c>
      <c r="B210" s="8" t="s">
        <v>56</v>
      </c>
      <c r="C210" s="7"/>
      <c r="D210" s="9"/>
      <c r="E210" s="9"/>
      <c r="F210" s="9"/>
      <c r="G210" s="9"/>
      <c r="H210" s="9"/>
      <c r="I210" s="9"/>
      <c r="J210" s="9"/>
      <c r="K210" s="9"/>
      <c r="L210" s="10"/>
      <c r="M210" s="41"/>
      <c r="N210" s="13"/>
      <c r="O210" s="7"/>
      <c r="P210" s="14"/>
      <c r="Q210" s="7"/>
      <c r="R210" s="14"/>
      <c r="S210" s="7"/>
      <c r="T210" s="14"/>
      <c r="U210" s="7"/>
      <c r="V210" s="14"/>
      <c r="W210" s="7"/>
      <c r="X210" s="14"/>
      <c r="Y210" s="7"/>
      <c r="Z210" s="13">
        <v>20</v>
      </c>
      <c r="AA210" s="14"/>
      <c r="AB210" s="15"/>
      <c r="AC210" s="7"/>
    </row>
    <row r="211" spans="1:29" ht="77.25" thickBot="1">
      <c r="A211" s="7"/>
      <c r="B211" s="19" t="s">
        <v>29</v>
      </c>
      <c r="C211" s="7">
        <f>SUM(C203+C204+C205+C207+C208+C209+C210)</f>
        <v>50</v>
      </c>
      <c r="D211" s="7">
        <f>SUM(D203+D204+D205+D207+D208+D209+D210)</f>
        <v>48</v>
      </c>
      <c r="E211" s="7">
        <f>SUM(E203+E204+E205+E207+E208+E209+E210)</f>
        <v>1</v>
      </c>
      <c r="F211" s="7">
        <f>SUM(F203+F204+F205+F207+F208+F209+F210)</f>
        <v>0</v>
      </c>
      <c r="G211" s="7">
        <f>SUM(G203+G204+G205+G207+G208+G209+G210)</f>
        <v>0</v>
      </c>
      <c r="H211" s="7">
        <f aca="true" t="shared" si="29" ref="H211:AC211">SUM(H203:H210)</f>
        <v>208</v>
      </c>
      <c r="I211" s="7">
        <f t="shared" si="29"/>
        <v>177</v>
      </c>
      <c r="J211" s="7">
        <f t="shared" si="29"/>
        <v>0</v>
      </c>
      <c r="K211" s="7">
        <f t="shared" si="29"/>
        <v>0</v>
      </c>
      <c r="L211" s="15">
        <f t="shared" si="29"/>
        <v>200</v>
      </c>
      <c r="M211" s="7">
        <f t="shared" si="29"/>
        <v>37</v>
      </c>
      <c r="N211" s="13">
        <f t="shared" si="29"/>
        <v>0</v>
      </c>
      <c r="O211" s="7">
        <f t="shared" si="29"/>
        <v>61</v>
      </c>
      <c r="P211" s="7">
        <f t="shared" si="29"/>
        <v>0</v>
      </c>
      <c r="Q211" s="7">
        <f t="shared" si="29"/>
        <v>0</v>
      </c>
      <c r="R211" s="7">
        <f t="shared" si="29"/>
        <v>0</v>
      </c>
      <c r="S211" s="7">
        <f t="shared" si="29"/>
        <v>0</v>
      </c>
      <c r="T211" s="7">
        <f t="shared" si="29"/>
        <v>0</v>
      </c>
      <c r="U211" s="7">
        <f t="shared" si="29"/>
        <v>20</v>
      </c>
      <c r="V211" s="7">
        <f t="shared" si="29"/>
        <v>13</v>
      </c>
      <c r="W211" s="7">
        <f t="shared" si="29"/>
        <v>4</v>
      </c>
      <c r="X211" s="7">
        <f t="shared" si="29"/>
        <v>0</v>
      </c>
      <c r="Y211" s="7">
        <f t="shared" si="29"/>
        <v>0</v>
      </c>
      <c r="Z211" s="7">
        <f t="shared" si="29"/>
        <v>20</v>
      </c>
      <c r="AA211" s="7">
        <f t="shared" si="29"/>
        <v>0</v>
      </c>
      <c r="AB211" s="15">
        <f t="shared" si="29"/>
        <v>0</v>
      </c>
      <c r="AC211" s="7">
        <f t="shared" si="29"/>
        <v>0</v>
      </c>
    </row>
    <row r="212" spans="1:29" ht="77.25" thickBot="1">
      <c r="A212" s="1"/>
      <c r="B212" s="16" t="s">
        <v>49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"/>
      <c r="M212" s="40"/>
      <c r="N212" s="6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"/>
      <c r="AC212" s="40" t="s">
        <v>48</v>
      </c>
    </row>
    <row r="213" spans="1:29" s="31" customFormat="1" ht="77.25" thickBot="1">
      <c r="A213" s="7"/>
      <c r="B213" s="19" t="s">
        <v>9</v>
      </c>
      <c r="C213" s="7">
        <f>SUM(C201+C211)</f>
        <v>85</v>
      </c>
      <c r="D213" s="7">
        <f aca="true" t="shared" si="30" ref="D213:AB213">SUM(D201+D211)</f>
        <v>48</v>
      </c>
      <c r="E213" s="7">
        <f t="shared" si="30"/>
        <v>1</v>
      </c>
      <c r="F213" s="7">
        <f t="shared" si="30"/>
        <v>0</v>
      </c>
      <c r="G213" s="7">
        <f t="shared" si="30"/>
        <v>0</v>
      </c>
      <c r="H213" s="7">
        <f t="shared" si="30"/>
        <v>208</v>
      </c>
      <c r="I213" s="7">
        <f t="shared" si="30"/>
        <v>177</v>
      </c>
      <c r="J213" s="7">
        <f t="shared" si="30"/>
        <v>150</v>
      </c>
      <c r="K213" s="7">
        <f t="shared" si="30"/>
        <v>0</v>
      </c>
      <c r="L213" s="15">
        <f t="shared" si="30"/>
        <v>200</v>
      </c>
      <c r="M213" s="7">
        <f t="shared" si="30"/>
        <v>37</v>
      </c>
      <c r="N213" s="13">
        <f t="shared" si="30"/>
        <v>0</v>
      </c>
      <c r="O213" s="7">
        <f t="shared" si="30"/>
        <v>61</v>
      </c>
      <c r="P213" s="7">
        <f t="shared" si="30"/>
        <v>0</v>
      </c>
      <c r="Q213" s="7">
        <f t="shared" si="30"/>
        <v>200</v>
      </c>
      <c r="R213" s="7">
        <f t="shared" si="30"/>
        <v>0</v>
      </c>
      <c r="S213" s="7">
        <f t="shared" si="30"/>
        <v>0</v>
      </c>
      <c r="T213" s="7">
        <f t="shared" si="30"/>
        <v>12</v>
      </c>
      <c r="U213" s="7">
        <f t="shared" si="30"/>
        <v>20</v>
      </c>
      <c r="V213" s="7">
        <f t="shared" si="30"/>
        <v>27</v>
      </c>
      <c r="W213" s="7">
        <f t="shared" si="30"/>
        <v>4</v>
      </c>
      <c r="X213" s="7">
        <f t="shared" si="30"/>
        <v>80</v>
      </c>
      <c r="Y213" s="7">
        <f t="shared" si="30"/>
        <v>15</v>
      </c>
      <c r="Z213" s="7">
        <f t="shared" si="30"/>
        <v>20</v>
      </c>
      <c r="AA213" s="7">
        <f t="shared" si="30"/>
        <v>0</v>
      </c>
      <c r="AB213" s="15">
        <f t="shared" si="30"/>
        <v>5</v>
      </c>
      <c r="AC213" s="7">
        <v>3</v>
      </c>
    </row>
    <row r="214" spans="1:29" s="28" customFormat="1" ht="62.25" customHeight="1" thickBot="1">
      <c r="A214" s="97" t="s">
        <v>133</v>
      </c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9"/>
    </row>
    <row r="215" spans="1:29" s="32" customFormat="1" ht="77.25" thickBot="1">
      <c r="A215" s="97" t="s">
        <v>21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9"/>
    </row>
    <row r="216" spans="1:29" ht="70.5" customHeight="1">
      <c r="A216" s="100" t="s">
        <v>30</v>
      </c>
      <c r="B216" s="102" t="s">
        <v>22</v>
      </c>
      <c r="C216" s="89" t="s">
        <v>69</v>
      </c>
      <c r="D216" s="89" t="s">
        <v>70</v>
      </c>
      <c r="E216" s="89" t="s">
        <v>71</v>
      </c>
      <c r="F216" s="89" t="s">
        <v>72</v>
      </c>
      <c r="G216" s="89" t="s">
        <v>73</v>
      </c>
      <c r="H216" s="89" t="s">
        <v>74</v>
      </c>
      <c r="I216" s="89" t="s">
        <v>75</v>
      </c>
      <c r="J216" s="89" t="s">
        <v>76</v>
      </c>
      <c r="K216" s="89" t="s">
        <v>77</v>
      </c>
      <c r="L216" s="87" t="s">
        <v>78</v>
      </c>
      <c r="M216" s="89" t="s">
        <v>100</v>
      </c>
      <c r="N216" s="91" t="s">
        <v>79</v>
      </c>
      <c r="O216" s="89" t="s">
        <v>80</v>
      </c>
      <c r="P216" s="89" t="s">
        <v>81</v>
      </c>
      <c r="Q216" s="89" t="s">
        <v>82</v>
      </c>
      <c r="R216" s="89" t="s">
        <v>83</v>
      </c>
      <c r="S216" s="89" t="s">
        <v>84</v>
      </c>
      <c r="T216" s="89" t="s">
        <v>85</v>
      </c>
      <c r="U216" s="89" t="s">
        <v>86</v>
      </c>
      <c r="V216" s="89" t="s">
        <v>87</v>
      </c>
      <c r="W216" s="89" t="s">
        <v>88</v>
      </c>
      <c r="X216" s="89" t="s">
        <v>89</v>
      </c>
      <c r="Y216" s="89" t="s">
        <v>90</v>
      </c>
      <c r="Z216" s="89" t="s">
        <v>91</v>
      </c>
      <c r="AA216" s="89" t="s">
        <v>92</v>
      </c>
      <c r="AB216" s="87" t="s">
        <v>98</v>
      </c>
      <c r="AC216" s="89" t="s">
        <v>93</v>
      </c>
    </row>
    <row r="217" spans="1:29" ht="409.5" customHeight="1" thickBot="1">
      <c r="A217" s="101"/>
      <c r="B217" s="103"/>
      <c r="C217" s="90"/>
      <c r="D217" s="90"/>
      <c r="E217" s="90"/>
      <c r="F217" s="90"/>
      <c r="G217" s="90"/>
      <c r="H217" s="90"/>
      <c r="I217" s="90"/>
      <c r="J217" s="90"/>
      <c r="K217" s="90"/>
      <c r="L217" s="88"/>
      <c r="M217" s="90"/>
      <c r="N217" s="92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88"/>
      <c r="AC217" s="90"/>
    </row>
    <row r="218" spans="1:29" ht="77.25" thickBot="1">
      <c r="A218" s="1">
        <v>1</v>
      </c>
      <c r="B218" s="2">
        <v>2</v>
      </c>
      <c r="C218" s="40">
        <v>3</v>
      </c>
      <c r="D218" s="3">
        <v>4</v>
      </c>
      <c r="E218" s="40">
        <v>5</v>
      </c>
      <c r="F218" s="40">
        <v>6</v>
      </c>
      <c r="G218" s="40">
        <v>7</v>
      </c>
      <c r="H218" s="40" t="s">
        <v>47</v>
      </c>
      <c r="I218" s="3">
        <v>9</v>
      </c>
      <c r="J218" s="40">
        <v>10</v>
      </c>
      <c r="K218" s="40">
        <v>11</v>
      </c>
      <c r="L218" s="4">
        <v>12</v>
      </c>
      <c r="M218" s="40">
        <v>13</v>
      </c>
      <c r="N218" s="5">
        <v>14</v>
      </c>
      <c r="O218" s="40">
        <v>15</v>
      </c>
      <c r="P218" s="5">
        <v>16</v>
      </c>
      <c r="Q218" s="40">
        <v>17</v>
      </c>
      <c r="R218" s="5">
        <v>18</v>
      </c>
      <c r="S218" s="40">
        <v>19</v>
      </c>
      <c r="T218" s="5">
        <v>20</v>
      </c>
      <c r="U218" s="40">
        <v>21</v>
      </c>
      <c r="V218" s="5">
        <v>22</v>
      </c>
      <c r="W218" s="40">
        <v>23</v>
      </c>
      <c r="X218" s="5">
        <v>24</v>
      </c>
      <c r="Y218" s="40">
        <v>25</v>
      </c>
      <c r="Z218" s="6">
        <v>26</v>
      </c>
      <c r="AA218" s="5">
        <v>27</v>
      </c>
      <c r="AB218" s="4">
        <v>28</v>
      </c>
      <c r="AC218" s="40">
        <v>30</v>
      </c>
    </row>
    <row r="219" spans="1:29" s="31" customFormat="1" ht="77.25" thickBot="1">
      <c r="A219" s="97" t="s">
        <v>5</v>
      </c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9"/>
    </row>
    <row r="220" spans="1:29" ht="153.75" thickBot="1">
      <c r="A220" s="7">
        <v>9</v>
      </c>
      <c r="B220" s="8" t="s">
        <v>94</v>
      </c>
      <c r="C220" s="42"/>
      <c r="D220" s="9"/>
      <c r="E220" s="9"/>
      <c r="F220" s="9">
        <v>30</v>
      </c>
      <c r="G220" s="9"/>
      <c r="H220" s="9"/>
      <c r="I220" s="9"/>
      <c r="J220" s="9"/>
      <c r="K220" s="9"/>
      <c r="L220" s="10"/>
      <c r="M220" s="42"/>
      <c r="N220" s="9"/>
      <c r="O220" s="42"/>
      <c r="P220" s="10"/>
      <c r="Q220" s="42">
        <v>150</v>
      </c>
      <c r="R220" s="10"/>
      <c r="S220" s="42"/>
      <c r="T220" s="10"/>
      <c r="U220" s="42"/>
      <c r="V220" s="10">
        <v>7</v>
      </c>
      <c r="W220" s="42"/>
      <c r="X220" s="10"/>
      <c r="Y220" s="42">
        <v>6</v>
      </c>
      <c r="Z220" s="9"/>
      <c r="AA220" s="10"/>
      <c r="AB220" s="11"/>
      <c r="AC220" s="42"/>
    </row>
    <row r="221" spans="1:29" ht="77.25" thickBot="1">
      <c r="A221" s="41">
        <v>11</v>
      </c>
      <c r="B221" s="8" t="s">
        <v>53</v>
      </c>
      <c r="C221" s="41">
        <v>35</v>
      </c>
      <c r="D221" s="9"/>
      <c r="E221" s="9"/>
      <c r="F221" s="9"/>
      <c r="G221" s="9"/>
      <c r="H221" s="9"/>
      <c r="I221" s="12"/>
      <c r="J221" s="12"/>
      <c r="K221" s="9"/>
      <c r="L221" s="10"/>
      <c r="M221" s="41"/>
      <c r="N221" s="13"/>
      <c r="O221" s="7"/>
      <c r="P221" s="14"/>
      <c r="Q221" s="7"/>
      <c r="R221" s="14"/>
      <c r="S221" s="7"/>
      <c r="T221" s="14"/>
      <c r="U221" s="7"/>
      <c r="V221" s="14">
        <v>4</v>
      </c>
      <c r="W221" s="7"/>
      <c r="X221" s="14"/>
      <c r="Y221" s="7"/>
      <c r="Z221" s="13"/>
      <c r="AA221" s="14"/>
      <c r="AB221" s="15"/>
      <c r="AC221" s="7"/>
    </row>
    <row r="222" spans="1:29" ht="77.25" thickBot="1">
      <c r="A222" s="41">
        <v>20</v>
      </c>
      <c r="B222" s="8" t="s">
        <v>96</v>
      </c>
      <c r="C222" s="41"/>
      <c r="D222" s="9"/>
      <c r="E222" s="9"/>
      <c r="F222" s="9"/>
      <c r="G222" s="9"/>
      <c r="H222" s="9"/>
      <c r="I222" s="12"/>
      <c r="J222" s="12">
        <v>8</v>
      </c>
      <c r="K222" s="9"/>
      <c r="L222" s="10"/>
      <c r="M222" s="41"/>
      <c r="N222" s="13"/>
      <c r="O222" s="7"/>
      <c r="P222" s="14"/>
      <c r="Q222" s="7"/>
      <c r="R222" s="14"/>
      <c r="S222" s="7"/>
      <c r="T222" s="14"/>
      <c r="U222" s="7"/>
      <c r="V222" s="14"/>
      <c r="W222" s="7"/>
      <c r="X222" s="14"/>
      <c r="Y222" s="7">
        <v>15</v>
      </c>
      <c r="Z222" s="13"/>
      <c r="AA222" s="14">
        <v>0.5</v>
      </c>
      <c r="AB222" s="15"/>
      <c r="AC222" s="7"/>
    </row>
    <row r="223" spans="1:29" ht="153.75" thickBot="1">
      <c r="A223" s="41" t="s">
        <v>32</v>
      </c>
      <c r="B223" s="8" t="s">
        <v>120</v>
      </c>
      <c r="C223" s="7"/>
      <c r="D223" s="9"/>
      <c r="E223" s="9"/>
      <c r="F223" s="9"/>
      <c r="G223" s="9"/>
      <c r="H223" s="9"/>
      <c r="I223" s="9"/>
      <c r="J223" s="9">
        <v>150</v>
      </c>
      <c r="K223" s="9"/>
      <c r="L223" s="10"/>
      <c r="M223" s="41"/>
      <c r="N223" s="13"/>
      <c r="O223" s="7"/>
      <c r="P223" s="14"/>
      <c r="Q223" s="7"/>
      <c r="R223" s="14"/>
      <c r="S223" s="7"/>
      <c r="T223" s="14"/>
      <c r="U223" s="7"/>
      <c r="V223" s="14"/>
      <c r="W223" s="7"/>
      <c r="X223" s="14"/>
      <c r="Y223" s="7"/>
      <c r="Z223" s="13"/>
      <c r="AA223" s="14"/>
      <c r="AB223" s="15"/>
      <c r="AC223" s="7"/>
    </row>
    <row r="224" spans="1:29" ht="77.25" thickBot="1">
      <c r="A224" s="1"/>
      <c r="B224" s="16" t="s">
        <v>29</v>
      </c>
      <c r="C224" s="1">
        <f aca="true" t="shared" si="31" ref="C224:AC224">SUM(C220:C223)</f>
        <v>35</v>
      </c>
      <c r="D224" s="1">
        <f t="shared" si="31"/>
        <v>0</v>
      </c>
      <c r="E224" s="1">
        <f t="shared" si="31"/>
        <v>0</v>
      </c>
      <c r="F224" s="1">
        <f t="shared" si="31"/>
        <v>30</v>
      </c>
      <c r="G224" s="1">
        <f t="shared" si="31"/>
        <v>0</v>
      </c>
      <c r="H224" s="1">
        <f t="shared" si="31"/>
        <v>0</v>
      </c>
      <c r="I224" s="1">
        <f t="shared" si="31"/>
        <v>0</v>
      </c>
      <c r="J224" s="1">
        <f t="shared" si="31"/>
        <v>158</v>
      </c>
      <c r="K224" s="1">
        <f t="shared" si="31"/>
        <v>0</v>
      </c>
      <c r="L224" s="17">
        <f t="shared" si="31"/>
        <v>0</v>
      </c>
      <c r="M224" s="1">
        <f t="shared" si="31"/>
        <v>0</v>
      </c>
      <c r="N224" s="18">
        <f t="shared" si="31"/>
        <v>0</v>
      </c>
      <c r="O224" s="1">
        <f t="shared" si="31"/>
        <v>0</v>
      </c>
      <c r="P224" s="1">
        <f t="shared" si="31"/>
        <v>0</v>
      </c>
      <c r="Q224" s="1">
        <f t="shared" si="31"/>
        <v>150</v>
      </c>
      <c r="R224" s="1">
        <f t="shared" si="31"/>
        <v>0</v>
      </c>
      <c r="S224" s="1">
        <f t="shared" si="31"/>
        <v>0</v>
      </c>
      <c r="T224" s="1">
        <f t="shared" si="31"/>
        <v>0</v>
      </c>
      <c r="U224" s="1">
        <f t="shared" si="31"/>
        <v>0</v>
      </c>
      <c r="V224" s="1">
        <f t="shared" si="31"/>
        <v>11</v>
      </c>
      <c r="W224" s="1">
        <f t="shared" si="31"/>
        <v>0</v>
      </c>
      <c r="X224" s="1">
        <f t="shared" si="31"/>
        <v>0</v>
      </c>
      <c r="Y224" s="1">
        <f t="shared" si="31"/>
        <v>21</v>
      </c>
      <c r="Z224" s="1">
        <f t="shared" si="31"/>
        <v>0</v>
      </c>
      <c r="AA224" s="1">
        <f t="shared" si="31"/>
        <v>0.5</v>
      </c>
      <c r="AB224" s="17">
        <f t="shared" si="31"/>
        <v>0</v>
      </c>
      <c r="AC224" s="1">
        <f t="shared" si="31"/>
        <v>0</v>
      </c>
    </row>
    <row r="225" spans="1:29" s="31" customFormat="1" ht="77.25" thickBot="1">
      <c r="A225" s="97" t="s">
        <v>8</v>
      </c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9"/>
    </row>
    <row r="226" spans="1:29" ht="153.75" thickBot="1">
      <c r="A226" s="41">
        <v>30</v>
      </c>
      <c r="B226" s="8" t="s">
        <v>108</v>
      </c>
      <c r="C226" s="41"/>
      <c r="D226" s="9"/>
      <c r="E226" s="9"/>
      <c r="F226" s="9"/>
      <c r="G226" s="9"/>
      <c r="H226" s="9"/>
      <c r="I226" s="9">
        <v>60</v>
      </c>
      <c r="J226" s="9"/>
      <c r="K226" s="9"/>
      <c r="L226" s="10"/>
      <c r="M226" s="41"/>
      <c r="N226" s="9"/>
      <c r="O226" s="41"/>
      <c r="P226" s="10"/>
      <c r="Q226" s="41"/>
      <c r="R226" s="10"/>
      <c r="S226" s="41"/>
      <c r="T226" s="10"/>
      <c r="U226" s="41"/>
      <c r="V226" s="10"/>
      <c r="W226" s="41"/>
      <c r="X226" s="10"/>
      <c r="Y226" s="41"/>
      <c r="Z226" s="9"/>
      <c r="AA226" s="10"/>
      <c r="AB226" s="11"/>
      <c r="AC226" s="41"/>
    </row>
    <row r="227" spans="1:29" ht="77.25" thickBot="1">
      <c r="A227" s="41">
        <v>31</v>
      </c>
      <c r="B227" s="8" t="s">
        <v>105</v>
      </c>
      <c r="C227" s="41"/>
      <c r="D227" s="9"/>
      <c r="E227" s="9"/>
      <c r="F227" s="9">
        <v>8</v>
      </c>
      <c r="G227" s="9"/>
      <c r="H227" s="9">
        <v>60</v>
      </c>
      <c r="I227" s="9">
        <v>20</v>
      </c>
      <c r="J227" s="9"/>
      <c r="K227" s="9"/>
      <c r="L227" s="10"/>
      <c r="M227" s="41"/>
      <c r="N227" s="9"/>
      <c r="O227" s="41">
        <v>38</v>
      </c>
      <c r="P227" s="14"/>
      <c r="Q227" s="7"/>
      <c r="R227" s="14"/>
      <c r="S227" s="7"/>
      <c r="T227" s="14"/>
      <c r="U227" s="7"/>
      <c r="V227" s="14">
        <v>4</v>
      </c>
      <c r="W227" s="7"/>
      <c r="X227" s="14"/>
      <c r="Y227" s="7"/>
      <c r="Z227" s="13"/>
      <c r="AA227" s="14"/>
      <c r="AB227" s="15"/>
      <c r="AC227" s="7"/>
    </row>
    <row r="228" spans="1:29" ht="153.75" thickBot="1">
      <c r="A228" s="41">
        <v>49</v>
      </c>
      <c r="B228" s="8" t="s">
        <v>115</v>
      </c>
      <c r="C228" s="7">
        <v>11</v>
      </c>
      <c r="D228" s="9"/>
      <c r="E228" s="9">
        <v>2</v>
      </c>
      <c r="F228" s="9"/>
      <c r="G228" s="9"/>
      <c r="H228" s="9"/>
      <c r="I228" s="9"/>
      <c r="J228" s="9"/>
      <c r="K228" s="9"/>
      <c r="L228" s="10"/>
      <c r="M228" s="41">
        <v>52</v>
      </c>
      <c r="N228" s="13"/>
      <c r="O228" s="7"/>
      <c r="P228" s="14"/>
      <c r="Q228" s="7"/>
      <c r="R228" s="14">
        <v>23</v>
      </c>
      <c r="S228" s="7"/>
      <c r="T228" s="14"/>
      <c r="U228" s="7"/>
      <c r="V228" s="14"/>
      <c r="W228" s="7">
        <v>4</v>
      </c>
      <c r="X228" s="14"/>
      <c r="Y228" s="7"/>
      <c r="Z228" s="13"/>
      <c r="AA228" s="14"/>
      <c r="AB228" s="15"/>
      <c r="AC228" s="7"/>
    </row>
    <row r="229" spans="1:29" ht="77.25" thickBot="1">
      <c r="A229" s="41">
        <v>33</v>
      </c>
      <c r="B229" s="8" t="s">
        <v>42</v>
      </c>
      <c r="C229" s="7"/>
      <c r="D229" s="9"/>
      <c r="E229" s="9"/>
      <c r="F229" s="9"/>
      <c r="G229" s="9"/>
      <c r="H229" s="9">
        <v>58</v>
      </c>
      <c r="I229" s="9">
        <v>112</v>
      </c>
      <c r="J229" s="9"/>
      <c r="K229" s="9"/>
      <c r="L229" s="15"/>
      <c r="M229" s="41"/>
      <c r="N229" s="9"/>
      <c r="O229" s="9"/>
      <c r="P229" s="14"/>
      <c r="Q229" s="7"/>
      <c r="R229" s="14"/>
      <c r="S229" s="7"/>
      <c r="T229" s="14"/>
      <c r="U229" s="7"/>
      <c r="V229" s="14"/>
      <c r="W229" s="7">
        <v>6</v>
      </c>
      <c r="X229" s="14"/>
      <c r="Y229" s="7"/>
      <c r="Z229" s="13"/>
      <c r="AA229" s="14"/>
      <c r="AB229" s="15"/>
      <c r="AC229" s="7"/>
    </row>
    <row r="230" spans="1:29" ht="77.25" thickBot="1">
      <c r="A230" s="41">
        <v>8</v>
      </c>
      <c r="B230" s="8" t="s">
        <v>37</v>
      </c>
      <c r="C230" s="7"/>
      <c r="D230" s="9"/>
      <c r="E230" s="9"/>
      <c r="F230" s="9"/>
      <c r="G230" s="9"/>
      <c r="H230" s="9"/>
      <c r="I230" s="9"/>
      <c r="J230" s="9"/>
      <c r="K230" s="9"/>
      <c r="L230" s="15">
        <v>200</v>
      </c>
      <c r="M230" s="41"/>
      <c r="N230" s="9"/>
      <c r="O230" s="9"/>
      <c r="P230" s="14"/>
      <c r="Q230" s="7"/>
      <c r="R230" s="14"/>
      <c r="S230" s="7"/>
      <c r="T230" s="14"/>
      <c r="U230" s="7"/>
      <c r="V230" s="14"/>
      <c r="W230" s="7"/>
      <c r="X230" s="14"/>
      <c r="Y230" s="7"/>
      <c r="Z230" s="13"/>
      <c r="AA230" s="14"/>
      <c r="AB230" s="15"/>
      <c r="AC230" s="7"/>
    </row>
    <row r="231" spans="1:29" ht="77.25" thickBot="1">
      <c r="A231" s="41" t="s">
        <v>32</v>
      </c>
      <c r="B231" s="8" t="s">
        <v>28</v>
      </c>
      <c r="C231" s="41">
        <v>50</v>
      </c>
      <c r="D231" s="9"/>
      <c r="E231" s="9"/>
      <c r="F231" s="9"/>
      <c r="G231" s="9"/>
      <c r="H231" s="9"/>
      <c r="I231" s="9"/>
      <c r="J231" s="9"/>
      <c r="K231" s="9"/>
      <c r="L231" s="10"/>
      <c r="M231" s="41"/>
      <c r="N231" s="13"/>
      <c r="O231" s="7"/>
      <c r="P231" s="14"/>
      <c r="Q231" s="7"/>
      <c r="R231" s="14"/>
      <c r="S231" s="7"/>
      <c r="T231" s="14"/>
      <c r="U231" s="7"/>
      <c r="V231" s="14"/>
      <c r="W231" s="7"/>
      <c r="X231" s="14"/>
      <c r="Y231" s="7"/>
      <c r="Z231" s="13"/>
      <c r="AA231" s="14"/>
      <c r="AB231" s="15"/>
      <c r="AC231" s="7"/>
    </row>
    <row r="232" spans="1:29" ht="77.25" thickBot="1">
      <c r="A232" s="41" t="s">
        <v>32</v>
      </c>
      <c r="B232" s="8" t="s">
        <v>7</v>
      </c>
      <c r="C232" s="7"/>
      <c r="D232" s="9">
        <v>48</v>
      </c>
      <c r="E232" s="9"/>
      <c r="F232" s="9"/>
      <c r="G232" s="9"/>
      <c r="H232" s="9"/>
      <c r="I232" s="9"/>
      <c r="J232" s="9"/>
      <c r="K232" s="9"/>
      <c r="L232" s="10"/>
      <c r="M232" s="41"/>
      <c r="N232" s="13"/>
      <c r="O232" s="7"/>
      <c r="P232" s="14"/>
      <c r="Q232" s="7"/>
      <c r="R232" s="14"/>
      <c r="S232" s="7"/>
      <c r="T232" s="14"/>
      <c r="U232" s="7"/>
      <c r="V232" s="14"/>
      <c r="W232" s="7"/>
      <c r="X232" s="14"/>
      <c r="Y232" s="7"/>
      <c r="Z232" s="13"/>
      <c r="AA232" s="14"/>
      <c r="AB232" s="15"/>
      <c r="AC232" s="7"/>
    </row>
    <row r="233" spans="1:29" ht="230.25" thickBot="1">
      <c r="A233" s="41" t="s">
        <v>32</v>
      </c>
      <c r="B233" s="8" t="s">
        <v>65</v>
      </c>
      <c r="C233" s="7"/>
      <c r="D233" s="9"/>
      <c r="E233" s="9"/>
      <c r="F233" s="9"/>
      <c r="G233" s="9"/>
      <c r="H233" s="9"/>
      <c r="I233" s="9"/>
      <c r="J233" s="9"/>
      <c r="K233" s="9"/>
      <c r="L233" s="11"/>
      <c r="M233" s="41"/>
      <c r="N233" s="13"/>
      <c r="O233" s="7"/>
      <c r="P233" s="14"/>
      <c r="Q233" s="7"/>
      <c r="R233" s="14">
        <v>180</v>
      </c>
      <c r="S233" s="7"/>
      <c r="T233" s="14"/>
      <c r="U233" s="7"/>
      <c r="V233" s="14"/>
      <c r="W233" s="7"/>
      <c r="X233" s="14"/>
      <c r="Y233" s="7"/>
      <c r="Z233" s="13"/>
      <c r="AA233" s="14"/>
      <c r="AB233" s="15"/>
      <c r="AC233" s="7"/>
    </row>
    <row r="234" spans="1:29" ht="77.25" thickBot="1">
      <c r="A234" s="41"/>
      <c r="B234" s="8" t="s">
        <v>29</v>
      </c>
      <c r="C234" s="7">
        <f>SUM(C226:C233)</f>
        <v>61</v>
      </c>
      <c r="D234" s="7">
        <f aca="true" t="shared" si="32" ref="D234:V234">SUM(D226:D233)</f>
        <v>48</v>
      </c>
      <c r="E234" s="7">
        <f t="shared" si="32"/>
        <v>2</v>
      </c>
      <c r="F234" s="7">
        <f t="shared" si="32"/>
        <v>8</v>
      </c>
      <c r="G234" s="7">
        <f t="shared" si="32"/>
        <v>0</v>
      </c>
      <c r="H234" s="7">
        <f t="shared" si="32"/>
        <v>118</v>
      </c>
      <c r="I234" s="7">
        <f t="shared" si="32"/>
        <v>192</v>
      </c>
      <c r="J234" s="7">
        <f t="shared" si="32"/>
        <v>0</v>
      </c>
      <c r="K234" s="7">
        <f t="shared" si="32"/>
        <v>0</v>
      </c>
      <c r="L234" s="15">
        <f t="shared" si="32"/>
        <v>200</v>
      </c>
      <c r="M234" s="7">
        <f t="shared" si="32"/>
        <v>52</v>
      </c>
      <c r="N234" s="13">
        <f t="shared" si="32"/>
        <v>0</v>
      </c>
      <c r="O234" s="7">
        <f t="shared" si="32"/>
        <v>38</v>
      </c>
      <c r="P234" s="7">
        <f t="shared" si="32"/>
        <v>0</v>
      </c>
      <c r="Q234" s="7">
        <f t="shared" si="32"/>
        <v>0</v>
      </c>
      <c r="R234" s="7">
        <f t="shared" si="32"/>
        <v>203</v>
      </c>
      <c r="S234" s="7">
        <f t="shared" si="32"/>
        <v>0</v>
      </c>
      <c r="T234" s="7">
        <f t="shared" si="32"/>
        <v>0</v>
      </c>
      <c r="U234" s="7">
        <f t="shared" si="32"/>
        <v>0</v>
      </c>
      <c r="V234" s="7">
        <f t="shared" si="32"/>
        <v>4</v>
      </c>
      <c r="W234" s="7">
        <f aca="true" t="shared" si="33" ref="W234:AC234">SUM(W226:W232)</f>
        <v>10</v>
      </c>
      <c r="X234" s="7">
        <f t="shared" si="33"/>
        <v>0</v>
      </c>
      <c r="Y234" s="7">
        <f t="shared" si="33"/>
        <v>0</v>
      </c>
      <c r="Z234" s="7">
        <f t="shared" si="33"/>
        <v>0</v>
      </c>
      <c r="AA234" s="7">
        <f t="shared" si="33"/>
        <v>0</v>
      </c>
      <c r="AB234" s="15">
        <f t="shared" si="33"/>
        <v>0</v>
      </c>
      <c r="AC234" s="7">
        <f t="shared" si="33"/>
        <v>0</v>
      </c>
    </row>
    <row r="235" spans="1:29" ht="77.25" thickBot="1">
      <c r="A235" s="1"/>
      <c r="B235" s="16" t="s">
        <v>49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"/>
      <c r="M235" s="40"/>
      <c r="N235" s="6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"/>
      <c r="AC235" s="40" t="s">
        <v>48</v>
      </c>
    </row>
    <row r="236" spans="1:29" s="31" customFormat="1" ht="77.25" thickBot="1">
      <c r="A236" s="7"/>
      <c r="B236" s="19" t="s">
        <v>9</v>
      </c>
      <c r="C236" s="7">
        <f aca="true" t="shared" si="34" ref="C236:AB236">SUM(C224+C234)</f>
        <v>96</v>
      </c>
      <c r="D236" s="7">
        <f t="shared" si="34"/>
        <v>48</v>
      </c>
      <c r="E236" s="7">
        <f t="shared" si="34"/>
        <v>2</v>
      </c>
      <c r="F236" s="7">
        <f t="shared" si="34"/>
        <v>38</v>
      </c>
      <c r="G236" s="7">
        <f t="shared" si="34"/>
        <v>0</v>
      </c>
      <c r="H236" s="7">
        <f t="shared" si="34"/>
        <v>118</v>
      </c>
      <c r="I236" s="7">
        <f t="shared" si="34"/>
        <v>192</v>
      </c>
      <c r="J236" s="7">
        <f t="shared" si="34"/>
        <v>158</v>
      </c>
      <c r="K236" s="7">
        <f t="shared" si="34"/>
        <v>0</v>
      </c>
      <c r="L236" s="15">
        <f t="shared" si="34"/>
        <v>200</v>
      </c>
      <c r="M236" s="7">
        <f t="shared" si="34"/>
        <v>52</v>
      </c>
      <c r="N236" s="13">
        <f t="shared" si="34"/>
        <v>0</v>
      </c>
      <c r="O236" s="7">
        <f t="shared" si="34"/>
        <v>38</v>
      </c>
      <c r="P236" s="7">
        <f t="shared" si="34"/>
        <v>0</v>
      </c>
      <c r="Q236" s="7">
        <f t="shared" si="34"/>
        <v>150</v>
      </c>
      <c r="R236" s="7">
        <f t="shared" si="34"/>
        <v>203</v>
      </c>
      <c r="S236" s="7">
        <f t="shared" si="34"/>
        <v>0</v>
      </c>
      <c r="T236" s="7">
        <f t="shared" si="34"/>
        <v>0</v>
      </c>
      <c r="U236" s="7">
        <f t="shared" si="34"/>
        <v>0</v>
      </c>
      <c r="V236" s="7">
        <f t="shared" si="34"/>
        <v>15</v>
      </c>
      <c r="W236" s="7">
        <f t="shared" si="34"/>
        <v>10</v>
      </c>
      <c r="X236" s="7">
        <f t="shared" si="34"/>
        <v>0</v>
      </c>
      <c r="Y236" s="7">
        <f t="shared" si="34"/>
        <v>21</v>
      </c>
      <c r="Z236" s="7">
        <f t="shared" si="34"/>
        <v>0</v>
      </c>
      <c r="AA236" s="7">
        <f t="shared" si="34"/>
        <v>0.5</v>
      </c>
      <c r="AB236" s="7">
        <f t="shared" si="34"/>
        <v>0</v>
      </c>
      <c r="AC236" s="7">
        <v>3</v>
      </c>
    </row>
    <row r="237" spans="1:29" s="28" customFormat="1" ht="77.25" thickBot="1">
      <c r="A237" s="97" t="s">
        <v>134</v>
      </c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9"/>
    </row>
    <row r="238" spans="1:29" ht="70.5" customHeight="1">
      <c r="A238" s="93"/>
      <c r="B238" s="95"/>
      <c r="C238" s="89" t="s">
        <v>69</v>
      </c>
      <c r="D238" s="89" t="s">
        <v>70</v>
      </c>
      <c r="E238" s="89" t="s">
        <v>71</v>
      </c>
      <c r="F238" s="89" t="s">
        <v>72</v>
      </c>
      <c r="G238" s="89" t="s">
        <v>73</v>
      </c>
      <c r="H238" s="89" t="s">
        <v>74</v>
      </c>
      <c r="I238" s="89" t="s">
        <v>75</v>
      </c>
      <c r="J238" s="89" t="s">
        <v>76</v>
      </c>
      <c r="K238" s="89" t="s">
        <v>77</v>
      </c>
      <c r="L238" s="87" t="s">
        <v>78</v>
      </c>
      <c r="M238" s="89" t="s">
        <v>100</v>
      </c>
      <c r="N238" s="91" t="s">
        <v>79</v>
      </c>
      <c r="O238" s="89" t="s">
        <v>80</v>
      </c>
      <c r="P238" s="89" t="s">
        <v>81</v>
      </c>
      <c r="Q238" s="89" t="s">
        <v>82</v>
      </c>
      <c r="R238" s="89" t="s">
        <v>83</v>
      </c>
      <c r="S238" s="89" t="s">
        <v>84</v>
      </c>
      <c r="T238" s="89" t="s">
        <v>85</v>
      </c>
      <c r="U238" s="89" t="s">
        <v>86</v>
      </c>
      <c r="V238" s="89" t="s">
        <v>87</v>
      </c>
      <c r="W238" s="89" t="s">
        <v>88</v>
      </c>
      <c r="X238" s="89" t="s">
        <v>89</v>
      </c>
      <c r="Y238" s="89" t="s">
        <v>90</v>
      </c>
      <c r="Z238" s="89" t="s">
        <v>91</v>
      </c>
      <c r="AA238" s="89" t="s">
        <v>92</v>
      </c>
      <c r="AB238" s="87" t="s">
        <v>98</v>
      </c>
      <c r="AC238" s="89" t="s">
        <v>93</v>
      </c>
    </row>
    <row r="239" spans="1:29" s="32" customFormat="1" ht="409.5" customHeight="1" thickBot="1">
      <c r="A239" s="94"/>
      <c r="B239" s="96"/>
      <c r="C239" s="90"/>
      <c r="D239" s="90"/>
      <c r="E239" s="90"/>
      <c r="F239" s="90"/>
      <c r="G239" s="90"/>
      <c r="H239" s="90"/>
      <c r="I239" s="90"/>
      <c r="J239" s="90"/>
      <c r="K239" s="90"/>
      <c r="L239" s="88"/>
      <c r="M239" s="90"/>
      <c r="N239" s="92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88"/>
      <c r="AC239" s="90"/>
    </row>
    <row r="240" spans="1:29" ht="140.25" customHeight="1" thickBot="1">
      <c r="A240" s="85" t="s">
        <v>66</v>
      </c>
      <c r="B240" s="86"/>
      <c r="C240" s="41">
        <f aca="true" t="shared" si="35" ref="C240:AC240">SUM(C24+C48+C72+C97+C120+C144+C167+C190+C213+C236)</f>
        <v>923</v>
      </c>
      <c r="D240" s="41">
        <f t="shared" si="35"/>
        <v>480</v>
      </c>
      <c r="E240" s="41">
        <f t="shared" si="35"/>
        <v>119</v>
      </c>
      <c r="F240" s="41">
        <f t="shared" si="35"/>
        <v>349</v>
      </c>
      <c r="G240" s="41">
        <f t="shared" si="35"/>
        <v>90</v>
      </c>
      <c r="H240" s="41">
        <f t="shared" si="35"/>
        <v>1154</v>
      </c>
      <c r="I240" s="41">
        <f t="shared" si="35"/>
        <v>1828</v>
      </c>
      <c r="J240" s="41">
        <f t="shared" si="35"/>
        <v>1216</v>
      </c>
      <c r="K240" s="41">
        <f t="shared" si="35"/>
        <v>92</v>
      </c>
      <c r="L240" s="11">
        <f t="shared" si="35"/>
        <v>1200</v>
      </c>
      <c r="M240" s="41">
        <f t="shared" si="35"/>
        <v>427</v>
      </c>
      <c r="N240" s="9">
        <f t="shared" si="35"/>
        <v>205</v>
      </c>
      <c r="O240" s="41">
        <f t="shared" si="35"/>
        <v>350</v>
      </c>
      <c r="P240" s="41">
        <f t="shared" si="35"/>
        <v>91</v>
      </c>
      <c r="Q240" s="41">
        <f t="shared" si="35"/>
        <v>2047</v>
      </c>
      <c r="R240" s="41">
        <f t="shared" si="35"/>
        <v>923</v>
      </c>
      <c r="S240" s="41">
        <f t="shared" si="35"/>
        <v>360</v>
      </c>
      <c r="T240" s="41">
        <f t="shared" si="35"/>
        <v>60</v>
      </c>
      <c r="U240" s="41">
        <f t="shared" si="35"/>
        <v>57</v>
      </c>
      <c r="V240" s="41">
        <f t="shared" si="35"/>
        <v>183.2</v>
      </c>
      <c r="W240" s="41">
        <f t="shared" si="35"/>
        <v>94</v>
      </c>
      <c r="X240" s="41">
        <f t="shared" si="35"/>
        <v>230</v>
      </c>
      <c r="Y240" s="41">
        <f t="shared" si="35"/>
        <v>252.29999999999998</v>
      </c>
      <c r="Z240" s="41">
        <f t="shared" si="35"/>
        <v>60</v>
      </c>
      <c r="AA240" s="41">
        <f t="shared" si="35"/>
        <v>3.1</v>
      </c>
      <c r="AB240" s="11">
        <f t="shared" si="35"/>
        <v>10</v>
      </c>
      <c r="AC240" s="41">
        <f t="shared" si="35"/>
        <v>30</v>
      </c>
    </row>
    <row r="241" spans="1:29" ht="128.25" customHeight="1" thickBot="1">
      <c r="A241" s="85" t="s">
        <v>67</v>
      </c>
      <c r="B241" s="86"/>
      <c r="C241" s="7">
        <f>C240/10</f>
        <v>92.3</v>
      </c>
      <c r="D241" s="7">
        <f aca="true" t="shared" si="36" ref="D241:AC241">D240/10</f>
        <v>48</v>
      </c>
      <c r="E241" s="7">
        <f t="shared" si="36"/>
        <v>11.9</v>
      </c>
      <c r="F241" s="7">
        <f t="shared" si="36"/>
        <v>34.9</v>
      </c>
      <c r="G241" s="7">
        <f t="shared" si="36"/>
        <v>9</v>
      </c>
      <c r="H241" s="7">
        <f t="shared" si="36"/>
        <v>115.4</v>
      </c>
      <c r="I241" s="7">
        <f t="shared" si="36"/>
        <v>182.8</v>
      </c>
      <c r="J241" s="7">
        <f t="shared" si="36"/>
        <v>121.6</v>
      </c>
      <c r="K241" s="7">
        <f t="shared" si="36"/>
        <v>9.2</v>
      </c>
      <c r="L241" s="15">
        <f t="shared" si="36"/>
        <v>120</v>
      </c>
      <c r="M241" s="7">
        <f t="shared" si="36"/>
        <v>42.7</v>
      </c>
      <c r="N241" s="13">
        <f t="shared" si="36"/>
        <v>20.5</v>
      </c>
      <c r="O241" s="7">
        <f t="shared" si="36"/>
        <v>35</v>
      </c>
      <c r="P241" s="7">
        <f t="shared" si="36"/>
        <v>9.1</v>
      </c>
      <c r="Q241" s="7">
        <f t="shared" si="36"/>
        <v>204.7</v>
      </c>
      <c r="R241" s="7">
        <f t="shared" si="36"/>
        <v>92.3</v>
      </c>
      <c r="S241" s="7">
        <f t="shared" si="36"/>
        <v>36</v>
      </c>
      <c r="T241" s="7">
        <f t="shared" si="36"/>
        <v>6</v>
      </c>
      <c r="U241" s="7">
        <f t="shared" si="36"/>
        <v>5.7</v>
      </c>
      <c r="V241" s="7">
        <f t="shared" si="36"/>
        <v>18.32</v>
      </c>
      <c r="W241" s="7">
        <f t="shared" si="36"/>
        <v>9.4</v>
      </c>
      <c r="X241" s="7">
        <f t="shared" si="36"/>
        <v>23</v>
      </c>
      <c r="Y241" s="7">
        <f t="shared" si="36"/>
        <v>25.229999999999997</v>
      </c>
      <c r="Z241" s="7">
        <f t="shared" si="36"/>
        <v>6</v>
      </c>
      <c r="AA241" s="7">
        <v>0.2</v>
      </c>
      <c r="AB241" s="15">
        <f t="shared" si="36"/>
        <v>1</v>
      </c>
      <c r="AC241" s="7">
        <f t="shared" si="36"/>
        <v>3</v>
      </c>
    </row>
    <row r="242" spans="1:29" ht="206.25" customHeight="1" thickBot="1">
      <c r="A242" s="85" t="s">
        <v>99</v>
      </c>
      <c r="B242" s="86"/>
      <c r="C242" s="7">
        <v>90</v>
      </c>
      <c r="D242" s="9">
        <v>48</v>
      </c>
      <c r="E242" s="9">
        <v>9</v>
      </c>
      <c r="F242" s="9">
        <v>27</v>
      </c>
      <c r="G242" s="9">
        <v>9</v>
      </c>
      <c r="H242" s="9">
        <v>111</v>
      </c>
      <c r="I242" s="9">
        <v>168</v>
      </c>
      <c r="J242" s="9">
        <v>120</v>
      </c>
      <c r="K242" s="9">
        <v>9</v>
      </c>
      <c r="L242" s="15">
        <v>120</v>
      </c>
      <c r="M242" s="7">
        <v>42</v>
      </c>
      <c r="N242" s="13">
        <v>21</v>
      </c>
      <c r="O242" s="7">
        <v>35</v>
      </c>
      <c r="P242" s="9">
        <v>9</v>
      </c>
      <c r="Q242" s="10">
        <v>180</v>
      </c>
      <c r="R242" s="7">
        <v>90</v>
      </c>
      <c r="S242" s="7">
        <v>30</v>
      </c>
      <c r="T242" s="9">
        <v>6</v>
      </c>
      <c r="U242" s="10">
        <v>6</v>
      </c>
      <c r="V242" s="7">
        <v>18</v>
      </c>
      <c r="W242" s="7">
        <v>9</v>
      </c>
      <c r="X242" s="9">
        <v>24</v>
      </c>
      <c r="Y242" s="10">
        <v>24</v>
      </c>
      <c r="Z242" s="7">
        <v>6</v>
      </c>
      <c r="AA242" s="7">
        <v>0.2</v>
      </c>
      <c r="AB242" s="10">
        <v>1</v>
      </c>
      <c r="AC242" s="7">
        <v>3</v>
      </c>
    </row>
    <row r="243" spans="1:29" ht="200.25" customHeight="1" thickBot="1">
      <c r="A243" s="85" t="s">
        <v>63</v>
      </c>
      <c r="B243" s="86"/>
      <c r="C243" s="7">
        <f>C241*100/C242</f>
        <v>102.55555555555556</v>
      </c>
      <c r="D243" s="7">
        <f aca="true" t="shared" si="37" ref="D243:AC243">D241*100/D242</f>
        <v>100</v>
      </c>
      <c r="E243" s="7">
        <f t="shared" si="37"/>
        <v>132.22222222222223</v>
      </c>
      <c r="F243" s="7">
        <f t="shared" si="37"/>
        <v>129.25925925925927</v>
      </c>
      <c r="G243" s="7">
        <f t="shared" si="37"/>
        <v>100</v>
      </c>
      <c r="H243" s="7">
        <f t="shared" si="37"/>
        <v>103.96396396396396</v>
      </c>
      <c r="I243" s="7">
        <f t="shared" si="37"/>
        <v>108.80952380952381</v>
      </c>
      <c r="J243" s="7">
        <f t="shared" si="37"/>
        <v>101.33333333333333</v>
      </c>
      <c r="K243" s="7">
        <f t="shared" si="37"/>
        <v>102.22222222222221</v>
      </c>
      <c r="L243" s="7">
        <f t="shared" si="37"/>
        <v>100</v>
      </c>
      <c r="M243" s="7">
        <f t="shared" si="37"/>
        <v>101.66666666666667</v>
      </c>
      <c r="N243" s="7">
        <f t="shared" si="37"/>
        <v>97.61904761904762</v>
      </c>
      <c r="O243" s="7">
        <f t="shared" si="37"/>
        <v>100</v>
      </c>
      <c r="P243" s="7">
        <f t="shared" si="37"/>
        <v>101.11111111111111</v>
      </c>
      <c r="Q243" s="7">
        <f t="shared" si="37"/>
        <v>113.72222222222223</v>
      </c>
      <c r="R243" s="7">
        <f t="shared" si="37"/>
        <v>102.55555555555556</v>
      </c>
      <c r="S243" s="7">
        <f t="shared" si="37"/>
        <v>120</v>
      </c>
      <c r="T243" s="7">
        <f t="shared" si="37"/>
        <v>100</v>
      </c>
      <c r="U243" s="7">
        <f t="shared" si="37"/>
        <v>95</v>
      </c>
      <c r="V243" s="7">
        <f t="shared" si="37"/>
        <v>101.77777777777777</v>
      </c>
      <c r="W243" s="7">
        <f t="shared" si="37"/>
        <v>104.44444444444444</v>
      </c>
      <c r="X243" s="7">
        <f t="shared" si="37"/>
        <v>95.83333333333333</v>
      </c>
      <c r="Y243" s="7">
        <f t="shared" si="37"/>
        <v>105.12499999999999</v>
      </c>
      <c r="Z243" s="7">
        <f t="shared" si="37"/>
        <v>100</v>
      </c>
      <c r="AA243" s="7">
        <f t="shared" si="37"/>
        <v>100</v>
      </c>
      <c r="AB243" s="7">
        <f t="shared" si="37"/>
        <v>100</v>
      </c>
      <c r="AC243" s="7">
        <f t="shared" si="37"/>
        <v>100</v>
      </c>
    </row>
    <row r="244" spans="13:29" ht="76.5">
      <c r="M244" s="27"/>
      <c r="N244" s="27"/>
      <c r="O244" s="27"/>
      <c r="AC244" s="27"/>
    </row>
    <row r="245" spans="2:29" ht="76.5">
      <c r="B245" s="29" t="s">
        <v>101</v>
      </c>
      <c r="M245" s="27"/>
      <c r="N245" s="27"/>
      <c r="O245" s="27"/>
      <c r="AC245" s="27"/>
    </row>
    <row r="246" spans="13:29" ht="76.5">
      <c r="M246" s="27"/>
      <c r="N246" s="27"/>
      <c r="O246" s="27"/>
      <c r="AC246" s="27"/>
    </row>
    <row r="247" spans="13:29" ht="76.5">
      <c r="M247" s="27"/>
      <c r="N247" s="27"/>
      <c r="O247" s="27"/>
      <c r="AC247" s="27"/>
    </row>
  </sheetData>
  <sheetProtection/>
  <mergeCells count="365">
    <mergeCell ref="G4:G5"/>
    <mergeCell ref="F123:F124"/>
    <mergeCell ref="G123:G124"/>
    <mergeCell ref="H123:H124"/>
    <mergeCell ref="I123:I124"/>
    <mergeCell ref="A123:A124"/>
    <mergeCell ref="B123:B124"/>
    <mergeCell ref="C123:C124"/>
    <mergeCell ref="D123:D124"/>
    <mergeCell ref="E123:E124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F4:F5"/>
    <mergeCell ref="P4:P5"/>
    <mergeCell ref="Q4:Q5"/>
    <mergeCell ref="R4:R5"/>
    <mergeCell ref="S4:S5"/>
    <mergeCell ref="L4:L5"/>
    <mergeCell ref="M4:M5"/>
    <mergeCell ref="N4:N5"/>
    <mergeCell ref="O4:O5"/>
    <mergeCell ref="J123:J124"/>
    <mergeCell ref="K123:K124"/>
    <mergeCell ref="L123:L124"/>
    <mergeCell ref="M123:M124"/>
    <mergeCell ref="AB4:AB5"/>
    <mergeCell ref="AC4:AC5"/>
    <mergeCell ref="X4:X5"/>
    <mergeCell ref="Y4:Y5"/>
    <mergeCell ref="Z4:Z5"/>
    <mergeCell ref="AA4:AA5"/>
    <mergeCell ref="AC123:AC124"/>
    <mergeCell ref="V123:V124"/>
    <mergeCell ref="W123:W124"/>
    <mergeCell ref="X123:X124"/>
    <mergeCell ref="Y123:Y124"/>
    <mergeCell ref="R123:R124"/>
    <mergeCell ref="S123:S124"/>
    <mergeCell ref="T123:T124"/>
    <mergeCell ref="U123:U124"/>
    <mergeCell ref="G238:G239"/>
    <mergeCell ref="H238:H239"/>
    <mergeCell ref="I238:I239"/>
    <mergeCell ref="Z123:Z124"/>
    <mergeCell ref="AA123:AA124"/>
    <mergeCell ref="AB123:AB124"/>
    <mergeCell ref="N123:N124"/>
    <mergeCell ref="O123:O124"/>
    <mergeCell ref="P123:P124"/>
    <mergeCell ref="Q123:Q124"/>
    <mergeCell ref="X238:X239"/>
    <mergeCell ref="Y238:Y239"/>
    <mergeCell ref="Z238:Z239"/>
    <mergeCell ref="AA238:AA239"/>
    <mergeCell ref="P238:P239"/>
    <mergeCell ref="Q238:Q239"/>
    <mergeCell ref="U238:U239"/>
    <mergeCell ref="V238:V239"/>
    <mergeCell ref="W238:W239"/>
    <mergeCell ref="A1:AC1"/>
    <mergeCell ref="A2:AC2"/>
    <mergeCell ref="A3:AC3"/>
    <mergeCell ref="A7:AC7"/>
    <mergeCell ref="A13:AC13"/>
    <mergeCell ref="A25:AC25"/>
    <mergeCell ref="T4:T5"/>
    <mergeCell ref="U4:U5"/>
    <mergeCell ref="V4:V5"/>
    <mergeCell ref="W4:W5"/>
    <mergeCell ref="A26:AC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Z27:Z28"/>
    <mergeCell ref="AA27:AA28"/>
    <mergeCell ref="P27:P28"/>
    <mergeCell ref="Q27:Q28"/>
    <mergeCell ref="R27:R28"/>
    <mergeCell ref="S27:S28"/>
    <mergeCell ref="T27:T28"/>
    <mergeCell ref="U27:U28"/>
    <mergeCell ref="AB27:AB28"/>
    <mergeCell ref="AC27:AC28"/>
    <mergeCell ref="A30:AC30"/>
    <mergeCell ref="A36:AC36"/>
    <mergeCell ref="A49:AC49"/>
    <mergeCell ref="A50:AC50"/>
    <mergeCell ref="V27:V28"/>
    <mergeCell ref="W27:W28"/>
    <mergeCell ref="X27:X28"/>
    <mergeCell ref="Y27:Y28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W51:W52"/>
    <mergeCell ref="X51:X52"/>
    <mergeCell ref="M51:M52"/>
    <mergeCell ref="N51:N52"/>
    <mergeCell ref="O51:O52"/>
    <mergeCell ref="P51:P52"/>
    <mergeCell ref="Q51:Q52"/>
    <mergeCell ref="R51:R52"/>
    <mergeCell ref="Y51:Y52"/>
    <mergeCell ref="Z51:Z52"/>
    <mergeCell ref="AA51:AA52"/>
    <mergeCell ref="AB51:AB52"/>
    <mergeCell ref="AC51:AC52"/>
    <mergeCell ref="A54:AC54"/>
    <mergeCell ref="S51:S52"/>
    <mergeCell ref="T51:T52"/>
    <mergeCell ref="U51:U52"/>
    <mergeCell ref="V51:V52"/>
    <mergeCell ref="A61:AC61"/>
    <mergeCell ref="A73:AC73"/>
    <mergeCell ref="A74:AC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X75:X76"/>
    <mergeCell ref="Y75:Y76"/>
    <mergeCell ref="N75:N76"/>
    <mergeCell ref="O75:O76"/>
    <mergeCell ref="P75:P76"/>
    <mergeCell ref="Q75:Q76"/>
    <mergeCell ref="R75:R76"/>
    <mergeCell ref="S75:S76"/>
    <mergeCell ref="Z75:Z76"/>
    <mergeCell ref="AA75:AA76"/>
    <mergeCell ref="AB75:AB76"/>
    <mergeCell ref="AC75:AC76"/>
    <mergeCell ref="A78:AC78"/>
    <mergeCell ref="A85:AC85"/>
    <mergeCell ref="T75:T76"/>
    <mergeCell ref="U75:U76"/>
    <mergeCell ref="V75:V76"/>
    <mergeCell ref="W75:W76"/>
    <mergeCell ref="A98:AC98"/>
    <mergeCell ref="A99:AC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AA100:AA101"/>
    <mergeCell ref="AB100:AB101"/>
    <mergeCell ref="AC100:AC101"/>
    <mergeCell ref="A103:AC103"/>
    <mergeCell ref="A109:AC109"/>
    <mergeCell ref="A121:AC121"/>
    <mergeCell ref="U100:U101"/>
    <mergeCell ref="V100:V101"/>
    <mergeCell ref="W100:W101"/>
    <mergeCell ref="X100:X101"/>
    <mergeCell ref="A122:AC122"/>
    <mergeCell ref="A126:AC126"/>
    <mergeCell ref="A133:AC133"/>
    <mergeCell ref="A145:AC145"/>
    <mergeCell ref="A146:AC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Y147:Y148"/>
    <mergeCell ref="Z147:Z148"/>
    <mergeCell ref="AA147:AA148"/>
    <mergeCell ref="AB147:AB148"/>
    <mergeCell ref="AC147:AC148"/>
    <mergeCell ref="A150:AC150"/>
    <mergeCell ref="A156:AC156"/>
    <mergeCell ref="A168:AC168"/>
    <mergeCell ref="A169:AC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Y170:Y171"/>
    <mergeCell ref="Z170:Z171"/>
    <mergeCell ref="AA170:AA171"/>
    <mergeCell ref="AB170:AB171"/>
    <mergeCell ref="AC170:AC171"/>
    <mergeCell ref="A173:AC173"/>
    <mergeCell ref="S170:S171"/>
    <mergeCell ref="T170:T171"/>
    <mergeCell ref="U170:U171"/>
    <mergeCell ref="V170:V171"/>
    <mergeCell ref="A180:AC180"/>
    <mergeCell ref="A191:AC191"/>
    <mergeCell ref="A192:AC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X193:X194"/>
    <mergeCell ref="Y193:Y194"/>
    <mergeCell ref="N193:N194"/>
    <mergeCell ref="O193:O194"/>
    <mergeCell ref="P193:P194"/>
    <mergeCell ref="Q193:Q194"/>
    <mergeCell ref="R193:R194"/>
    <mergeCell ref="S193:S194"/>
    <mergeCell ref="Z193:Z194"/>
    <mergeCell ref="AA193:AA194"/>
    <mergeCell ref="AB193:AB194"/>
    <mergeCell ref="AC193:AC194"/>
    <mergeCell ref="A196:AC196"/>
    <mergeCell ref="A202:AC202"/>
    <mergeCell ref="T193:T194"/>
    <mergeCell ref="U193:U194"/>
    <mergeCell ref="V193:V194"/>
    <mergeCell ref="W193:W194"/>
    <mergeCell ref="A214:AC214"/>
    <mergeCell ref="A215:AC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X216:X217"/>
    <mergeCell ref="Y216:Y217"/>
    <mergeCell ref="Z216:Z217"/>
    <mergeCell ref="O216:O217"/>
    <mergeCell ref="P216:P217"/>
    <mergeCell ref="Q216:Q217"/>
    <mergeCell ref="R216:R217"/>
    <mergeCell ref="S216:S217"/>
    <mergeCell ref="T216:T217"/>
    <mergeCell ref="F238:F239"/>
    <mergeCell ref="AA216:AA217"/>
    <mergeCell ref="AB216:AB217"/>
    <mergeCell ref="AC216:AC217"/>
    <mergeCell ref="A219:AC219"/>
    <mergeCell ref="A225:AC225"/>
    <mergeCell ref="A237:AC237"/>
    <mergeCell ref="U216:U217"/>
    <mergeCell ref="V216:V217"/>
    <mergeCell ref="W216:W217"/>
    <mergeCell ref="K238:K239"/>
    <mergeCell ref="L238:L239"/>
    <mergeCell ref="M238:M239"/>
    <mergeCell ref="N238:N239"/>
    <mergeCell ref="O238:O239"/>
    <mergeCell ref="A238:A239"/>
    <mergeCell ref="B238:B239"/>
    <mergeCell ref="C238:C239"/>
    <mergeCell ref="D238:D239"/>
    <mergeCell ref="E238:E239"/>
    <mergeCell ref="A242:B242"/>
    <mergeCell ref="A243:B243"/>
    <mergeCell ref="AB238:AB239"/>
    <mergeCell ref="AC238:AC239"/>
    <mergeCell ref="A240:B240"/>
    <mergeCell ref="A241:B241"/>
    <mergeCell ref="R238:R239"/>
    <mergeCell ref="S238:S239"/>
    <mergeCell ref="T238:T239"/>
    <mergeCell ref="J238:J2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" r:id="rId1"/>
  <rowBreaks count="10" manualBreakCount="10">
    <brk id="24" max="28" man="1"/>
    <brk id="48" max="28" man="1"/>
    <brk id="72" max="28" man="1"/>
    <brk id="97" max="28" man="1"/>
    <brk id="120" max="28" man="1"/>
    <brk id="144" max="28" man="1"/>
    <brk id="167" max="28" man="1"/>
    <brk id="190" max="28" man="1"/>
    <brk id="213" max="28" man="1"/>
    <brk id="23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9" sqref="N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N540"/>
  <sheetViews>
    <sheetView tabSelected="1" view="pageBreakPreview" zoomScale="19" zoomScaleSheetLayoutView="19" zoomScalePageLayoutView="0" workbookViewId="0" topLeftCell="A1">
      <selection activeCell="J343" sqref="J343"/>
    </sheetView>
  </sheetViews>
  <sheetFormatPr defaultColWidth="31.421875" defaultRowHeight="12.75"/>
  <cols>
    <col min="1" max="1" width="28.8515625" style="80" customWidth="1"/>
    <col min="2" max="2" width="95.8515625" style="61" customWidth="1"/>
    <col min="3" max="3" width="42.28125" style="81" customWidth="1"/>
    <col min="4" max="4" width="37.421875" style="61" customWidth="1"/>
    <col min="5" max="5" width="34.28125" style="61" customWidth="1"/>
    <col min="6" max="6" width="38.8515625" style="61" customWidth="1"/>
    <col min="7" max="7" width="39.28125" style="61" customWidth="1"/>
    <col min="8" max="8" width="28.421875" style="61" customWidth="1"/>
    <col min="9" max="9" width="108.8515625" style="61" customWidth="1"/>
    <col min="10" max="10" width="38.140625" style="61" customWidth="1"/>
    <col min="11" max="11" width="35.140625" style="61" customWidth="1"/>
    <col min="12" max="12" width="33.7109375" style="61" customWidth="1"/>
    <col min="13" max="13" width="32.140625" style="61" customWidth="1"/>
    <col min="14" max="14" width="37.57421875" style="61" customWidth="1"/>
    <col min="15" max="16384" width="31.421875" style="61" customWidth="1"/>
  </cols>
  <sheetData>
    <row r="1" spans="1:14" ht="65.25" thickBot="1">
      <c r="A1" s="109" t="s">
        <v>133</v>
      </c>
      <c r="B1" s="110"/>
      <c r="C1" s="110"/>
      <c r="D1" s="110"/>
      <c r="E1" s="110"/>
      <c r="F1" s="110"/>
      <c r="G1" s="111"/>
      <c r="H1" s="109" t="s">
        <v>136</v>
      </c>
      <c r="I1" s="110"/>
      <c r="J1" s="110"/>
      <c r="K1" s="110"/>
      <c r="L1" s="110"/>
      <c r="M1" s="110"/>
      <c r="N1" s="111"/>
    </row>
    <row r="2" spans="1:14" ht="65.25" thickBot="1">
      <c r="A2" s="109" t="s">
        <v>0</v>
      </c>
      <c r="B2" s="110"/>
      <c r="C2" s="110"/>
      <c r="D2" s="110"/>
      <c r="E2" s="110"/>
      <c r="F2" s="110"/>
      <c r="G2" s="111"/>
      <c r="H2" s="109" t="s">
        <v>0</v>
      </c>
      <c r="I2" s="110"/>
      <c r="J2" s="110"/>
      <c r="K2" s="110"/>
      <c r="L2" s="110"/>
      <c r="M2" s="110"/>
      <c r="N2" s="111"/>
    </row>
    <row r="3" spans="1:14" ht="65.25" thickBot="1">
      <c r="A3" s="117" t="s">
        <v>30</v>
      </c>
      <c r="B3" s="115" t="s">
        <v>22</v>
      </c>
      <c r="C3" s="119" t="s">
        <v>23</v>
      </c>
      <c r="D3" s="109" t="s">
        <v>24</v>
      </c>
      <c r="E3" s="110"/>
      <c r="F3" s="111"/>
      <c r="G3" s="115" t="s">
        <v>25</v>
      </c>
      <c r="H3" s="117" t="s">
        <v>30</v>
      </c>
      <c r="I3" s="115" t="s">
        <v>22</v>
      </c>
      <c r="J3" s="119" t="s">
        <v>23</v>
      </c>
      <c r="K3" s="109" t="s">
        <v>24</v>
      </c>
      <c r="L3" s="110"/>
      <c r="M3" s="111"/>
      <c r="N3" s="115" t="s">
        <v>25</v>
      </c>
    </row>
    <row r="4" spans="1:14" ht="65.25" thickBot="1">
      <c r="A4" s="118"/>
      <c r="B4" s="116"/>
      <c r="C4" s="120"/>
      <c r="D4" s="63" t="s">
        <v>1</v>
      </c>
      <c r="E4" s="64" t="s">
        <v>2</v>
      </c>
      <c r="F4" s="64" t="s">
        <v>3</v>
      </c>
      <c r="G4" s="116"/>
      <c r="H4" s="118"/>
      <c r="I4" s="116"/>
      <c r="J4" s="120"/>
      <c r="K4" s="63" t="s">
        <v>1</v>
      </c>
      <c r="L4" s="64" t="s">
        <v>2</v>
      </c>
      <c r="M4" s="64" t="s">
        <v>3</v>
      </c>
      <c r="N4" s="116"/>
    </row>
    <row r="5" spans="1:14" ht="65.25" thickBot="1">
      <c r="A5" s="65">
        <v>1</v>
      </c>
      <c r="B5" s="66">
        <v>2</v>
      </c>
      <c r="C5" s="67">
        <v>3</v>
      </c>
      <c r="D5" s="68">
        <v>4</v>
      </c>
      <c r="E5" s="66">
        <v>5</v>
      </c>
      <c r="F5" s="66">
        <v>6</v>
      </c>
      <c r="G5" s="66">
        <v>7</v>
      </c>
      <c r="H5" s="65">
        <v>1</v>
      </c>
      <c r="I5" s="66">
        <v>2</v>
      </c>
      <c r="J5" s="67">
        <v>3</v>
      </c>
      <c r="K5" s="68">
        <v>4</v>
      </c>
      <c r="L5" s="66">
        <v>5</v>
      </c>
      <c r="M5" s="66">
        <v>6</v>
      </c>
      <c r="N5" s="66">
        <v>7</v>
      </c>
    </row>
    <row r="6" spans="1:14" s="69" customFormat="1" ht="65.25" thickBot="1">
      <c r="A6" s="109" t="s">
        <v>5</v>
      </c>
      <c r="B6" s="110"/>
      <c r="C6" s="110"/>
      <c r="D6" s="110"/>
      <c r="E6" s="110"/>
      <c r="F6" s="110"/>
      <c r="G6" s="111"/>
      <c r="H6" s="109" t="s">
        <v>5</v>
      </c>
      <c r="I6" s="110"/>
      <c r="J6" s="110"/>
      <c r="K6" s="110"/>
      <c r="L6" s="110"/>
      <c r="M6" s="110"/>
      <c r="N6" s="111"/>
    </row>
    <row r="7" spans="1:14" ht="127.5" customHeight="1" thickBot="1">
      <c r="A7" s="54">
        <v>1</v>
      </c>
      <c r="B7" s="58" t="s">
        <v>117</v>
      </c>
      <c r="C7" s="54">
        <v>200</v>
      </c>
      <c r="D7" s="55">
        <v>8.51</v>
      </c>
      <c r="E7" s="55">
        <v>10.77</v>
      </c>
      <c r="F7" s="55">
        <v>38.2</v>
      </c>
      <c r="G7" s="55">
        <v>283</v>
      </c>
      <c r="H7" s="54">
        <v>1</v>
      </c>
      <c r="I7" s="58" t="s">
        <v>117</v>
      </c>
      <c r="J7" s="54">
        <v>200</v>
      </c>
      <c r="K7" s="55">
        <v>8.51</v>
      </c>
      <c r="L7" s="55">
        <v>10.77</v>
      </c>
      <c r="M7" s="55">
        <v>38.2</v>
      </c>
      <c r="N7" s="55">
        <v>283</v>
      </c>
    </row>
    <row r="8" spans="1:14" ht="129.75" thickBot="1">
      <c r="A8" s="52">
        <v>2</v>
      </c>
      <c r="B8" s="53" t="s">
        <v>51</v>
      </c>
      <c r="C8" s="52">
        <v>51</v>
      </c>
      <c r="D8" s="62">
        <v>5.47</v>
      </c>
      <c r="E8" s="62">
        <v>6.68</v>
      </c>
      <c r="F8" s="62">
        <v>17.27</v>
      </c>
      <c r="G8" s="62">
        <v>152</v>
      </c>
      <c r="H8" s="52">
        <v>2</v>
      </c>
      <c r="I8" s="53" t="s">
        <v>51</v>
      </c>
      <c r="J8" s="52">
        <v>59</v>
      </c>
      <c r="K8" s="62">
        <v>6.33</v>
      </c>
      <c r="L8" s="62">
        <v>8.02</v>
      </c>
      <c r="M8" s="62">
        <v>19.74</v>
      </c>
      <c r="N8" s="62">
        <v>177</v>
      </c>
    </row>
    <row r="9" spans="1:14" ht="65.25" thickBot="1">
      <c r="A9" s="52">
        <v>3</v>
      </c>
      <c r="B9" s="53" t="s">
        <v>36</v>
      </c>
      <c r="C9" s="59">
        <v>200</v>
      </c>
      <c r="D9" s="57">
        <v>2.32</v>
      </c>
      <c r="E9" s="57">
        <v>2.56</v>
      </c>
      <c r="F9" s="57">
        <v>16.73</v>
      </c>
      <c r="G9" s="57">
        <v>100</v>
      </c>
      <c r="H9" s="52">
        <v>3</v>
      </c>
      <c r="I9" s="53" t="s">
        <v>36</v>
      </c>
      <c r="J9" s="59">
        <v>200</v>
      </c>
      <c r="K9" s="57">
        <v>2.32</v>
      </c>
      <c r="L9" s="57">
        <v>2.56</v>
      </c>
      <c r="M9" s="57">
        <v>16.73</v>
      </c>
      <c r="N9" s="57">
        <v>100</v>
      </c>
    </row>
    <row r="10" spans="1:14" ht="383.25" customHeight="1" thickBot="1">
      <c r="A10" s="52" t="s">
        <v>32</v>
      </c>
      <c r="B10" s="53" t="s">
        <v>113</v>
      </c>
      <c r="C10" s="70">
        <v>180</v>
      </c>
      <c r="D10" s="57">
        <v>12.24</v>
      </c>
      <c r="E10" s="57">
        <v>38.88</v>
      </c>
      <c r="F10" s="57">
        <v>53.82</v>
      </c>
      <c r="G10" s="57">
        <v>617.4</v>
      </c>
      <c r="H10" s="52" t="s">
        <v>32</v>
      </c>
      <c r="I10" s="53" t="s">
        <v>113</v>
      </c>
      <c r="J10" s="70">
        <v>180</v>
      </c>
      <c r="K10" s="57">
        <v>12.24</v>
      </c>
      <c r="L10" s="57">
        <v>38.88</v>
      </c>
      <c r="M10" s="57">
        <v>53.82</v>
      </c>
      <c r="N10" s="57">
        <v>617.4</v>
      </c>
    </row>
    <row r="11" spans="1:14" ht="65.25" thickBot="1">
      <c r="A11" s="52"/>
      <c r="B11" s="53" t="s">
        <v>29</v>
      </c>
      <c r="C11" s="70">
        <f>C7+C8+C9+C10</f>
        <v>631</v>
      </c>
      <c r="D11" s="52">
        <f>SUM(D7:D10)</f>
        <v>28.54</v>
      </c>
      <c r="E11" s="52">
        <f>SUM(E7:E10)</f>
        <v>58.89</v>
      </c>
      <c r="F11" s="52">
        <f>SUM(F7:F10)</f>
        <v>126.02000000000001</v>
      </c>
      <c r="G11" s="52">
        <f>SUM(G7:G10)</f>
        <v>1152.4</v>
      </c>
      <c r="H11" s="52"/>
      <c r="I11" s="53" t="s">
        <v>29</v>
      </c>
      <c r="J11" s="70">
        <f>J7+J8+J9+J10</f>
        <v>639</v>
      </c>
      <c r="K11" s="52">
        <f>SUM(K7:K10)</f>
        <v>29.4</v>
      </c>
      <c r="L11" s="52">
        <f>SUM(L7:L10)</f>
        <v>60.230000000000004</v>
      </c>
      <c r="M11" s="52">
        <f>SUM(M7:M10)</f>
        <v>128.49</v>
      </c>
      <c r="N11" s="52">
        <f>SUM(N7:N10)</f>
        <v>1177.4</v>
      </c>
    </row>
    <row r="12" spans="1:14" ht="65.25" thickBot="1">
      <c r="A12" s="109" t="s">
        <v>8</v>
      </c>
      <c r="B12" s="110"/>
      <c r="C12" s="110"/>
      <c r="D12" s="110"/>
      <c r="E12" s="110"/>
      <c r="F12" s="110"/>
      <c r="G12" s="111"/>
      <c r="H12" s="109" t="s">
        <v>8</v>
      </c>
      <c r="I12" s="110"/>
      <c r="J12" s="110"/>
      <c r="K12" s="110"/>
      <c r="L12" s="110"/>
      <c r="M12" s="110"/>
      <c r="N12" s="111"/>
    </row>
    <row r="13" spans="1:14" ht="194.25" thickBot="1">
      <c r="A13" s="52">
        <v>4</v>
      </c>
      <c r="B13" s="53" t="s">
        <v>106</v>
      </c>
      <c r="C13" s="71" t="s">
        <v>35</v>
      </c>
      <c r="D13" s="57">
        <v>1.86</v>
      </c>
      <c r="E13" s="57">
        <v>0.12</v>
      </c>
      <c r="F13" s="57">
        <v>0</v>
      </c>
      <c r="G13" s="57">
        <v>24</v>
      </c>
      <c r="H13" s="52">
        <v>4</v>
      </c>
      <c r="I13" s="53" t="s">
        <v>106</v>
      </c>
      <c r="J13" s="71" t="s">
        <v>27</v>
      </c>
      <c r="K13" s="57">
        <v>3.1</v>
      </c>
      <c r="L13" s="57">
        <v>0.2</v>
      </c>
      <c r="M13" s="57">
        <v>0</v>
      </c>
      <c r="N13" s="57">
        <v>40</v>
      </c>
    </row>
    <row r="14" spans="1:14" ht="194.25" thickBot="1">
      <c r="A14" s="52">
        <v>5</v>
      </c>
      <c r="B14" s="53" t="s">
        <v>54</v>
      </c>
      <c r="C14" s="71" t="s">
        <v>139</v>
      </c>
      <c r="D14" s="57">
        <v>4.02</v>
      </c>
      <c r="E14" s="57">
        <v>5.51</v>
      </c>
      <c r="F14" s="57">
        <v>19.38</v>
      </c>
      <c r="G14" s="57">
        <v>133</v>
      </c>
      <c r="H14" s="52">
        <v>5</v>
      </c>
      <c r="I14" s="53" t="s">
        <v>54</v>
      </c>
      <c r="J14" s="71" t="s">
        <v>139</v>
      </c>
      <c r="K14" s="57">
        <v>4.02</v>
      </c>
      <c r="L14" s="57">
        <v>5.51</v>
      </c>
      <c r="M14" s="57">
        <v>19.38</v>
      </c>
      <c r="N14" s="57">
        <v>133</v>
      </c>
    </row>
    <row r="15" spans="1:14" ht="129.75" thickBot="1">
      <c r="A15" s="52">
        <v>6</v>
      </c>
      <c r="B15" s="58" t="s">
        <v>55</v>
      </c>
      <c r="C15" s="59">
        <v>100</v>
      </c>
      <c r="D15" s="57">
        <v>19.45</v>
      </c>
      <c r="E15" s="57">
        <v>9.94</v>
      </c>
      <c r="F15" s="57">
        <v>88.26</v>
      </c>
      <c r="G15" s="72">
        <v>211</v>
      </c>
      <c r="H15" s="52">
        <v>6</v>
      </c>
      <c r="I15" s="58" t="s">
        <v>55</v>
      </c>
      <c r="J15" s="59">
        <v>120</v>
      </c>
      <c r="K15" s="57">
        <v>23.34</v>
      </c>
      <c r="L15" s="57">
        <v>11.93</v>
      </c>
      <c r="M15" s="57">
        <v>105.91</v>
      </c>
      <c r="N15" s="72">
        <v>253.2</v>
      </c>
    </row>
    <row r="16" spans="1:14" ht="65.25" thickBot="1">
      <c r="A16" s="52">
        <v>7</v>
      </c>
      <c r="B16" s="53" t="s">
        <v>38</v>
      </c>
      <c r="C16" s="54">
        <v>180</v>
      </c>
      <c r="D16" s="62">
        <v>3.76</v>
      </c>
      <c r="E16" s="62">
        <v>5.58</v>
      </c>
      <c r="F16" s="62">
        <v>17.42</v>
      </c>
      <c r="G16" s="62">
        <v>165</v>
      </c>
      <c r="H16" s="52">
        <v>7</v>
      </c>
      <c r="I16" s="53" t="s">
        <v>38</v>
      </c>
      <c r="J16" s="54">
        <v>180</v>
      </c>
      <c r="K16" s="62">
        <v>3.76</v>
      </c>
      <c r="L16" s="62">
        <v>5.58</v>
      </c>
      <c r="M16" s="62">
        <v>17.42</v>
      </c>
      <c r="N16" s="62">
        <v>165</v>
      </c>
    </row>
    <row r="17" spans="1:14" ht="65.25" thickBot="1">
      <c r="A17" s="52">
        <v>8</v>
      </c>
      <c r="B17" s="53" t="s">
        <v>37</v>
      </c>
      <c r="C17" s="59">
        <v>200</v>
      </c>
      <c r="D17" s="57">
        <v>1</v>
      </c>
      <c r="E17" s="57">
        <v>0.2</v>
      </c>
      <c r="F17" s="57">
        <v>20.2</v>
      </c>
      <c r="G17" s="57">
        <v>75</v>
      </c>
      <c r="H17" s="52">
        <v>8</v>
      </c>
      <c r="I17" s="53" t="s">
        <v>37</v>
      </c>
      <c r="J17" s="59">
        <v>200</v>
      </c>
      <c r="K17" s="57">
        <v>1</v>
      </c>
      <c r="L17" s="57">
        <v>0.2</v>
      </c>
      <c r="M17" s="57">
        <v>20.2</v>
      </c>
      <c r="N17" s="57">
        <v>75</v>
      </c>
    </row>
    <row r="18" spans="1:14" ht="65.25" thickBot="1">
      <c r="A18" s="52" t="s">
        <v>32</v>
      </c>
      <c r="B18" s="53" t="s">
        <v>28</v>
      </c>
      <c r="C18" s="52">
        <v>50</v>
      </c>
      <c r="D18" s="62">
        <v>4</v>
      </c>
      <c r="E18" s="62">
        <v>0.75</v>
      </c>
      <c r="F18" s="62">
        <v>20.05</v>
      </c>
      <c r="G18" s="62">
        <v>104</v>
      </c>
      <c r="H18" s="52" t="s">
        <v>32</v>
      </c>
      <c r="I18" s="53" t="s">
        <v>28</v>
      </c>
      <c r="J18" s="52">
        <v>80</v>
      </c>
      <c r="K18" s="62">
        <v>6.4</v>
      </c>
      <c r="L18" s="62">
        <v>1.2</v>
      </c>
      <c r="M18" s="62">
        <v>32.08</v>
      </c>
      <c r="N18" s="62">
        <v>166.4</v>
      </c>
    </row>
    <row r="19" spans="1:14" ht="65.25" thickBot="1">
      <c r="A19" s="52" t="s">
        <v>32</v>
      </c>
      <c r="B19" s="53" t="s">
        <v>7</v>
      </c>
      <c r="C19" s="54">
        <v>48</v>
      </c>
      <c r="D19" s="54">
        <v>2.35</v>
      </c>
      <c r="E19" s="62">
        <v>0.48</v>
      </c>
      <c r="F19" s="62">
        <v>21.5</v>
      </c>
      <c r="G19" s="62">
        <v>96</v>
      </c>
      <c r="H19" s="52" t="s">
        <v>32</v>
      </c>
      <c r="I19" s="53" t="s">
        <v>7</v>
      </c>
      <c r="J19" s="54">
        <v>70</v>
      </c>
      <c r="K19" s="54">
        <v>3.43</v>
      </c>
      <c r="L19" s="62">
        <v>0.7</v>
      </c>
      <c r="M19" s="62">
        <v>31.36</v>
      </c>
      <c r="N19" s="62">
        <v>140</v>
      </c>
    </row>
    <row r="20" spans="1:14" ht="65.25" thickBot="1">
      <c r="A20" s="52"/>
      <c r="B20" s="53" t="s">
        <v>29</v>
      </c>
      <c r="C20" s="59">
        <f>C13+C14+C15+C16+C17+C18+C19</f>
        <v>905</v>
      </c>
      <c r="D20" s="62">
        <f>SUM(D13:D19)</f>
        <v>36.44</v>
      </c>
      <c r="E20" s="62">
        <f>SUM(E13:E19)</f>
        <v>22.58</v>
      </c>
      <c r="F20" s="62">
        <f>SUM(F13:F19)</f>
        <v>186.81</v>
      </c>
      <c r="G20" s="62">
        <f>SUM(G13:G19)</f>
        <v>808</v>
      </c>
      <c r="H20" s="52"/>
      <c r="I20" s="53" t="s">
        <v>29</v>
      </c>
      <c r="J20" s="59">
        <f>J13+J14+J15+J16+J17+J18+J19</f>
        <v>1017</v>
      </c>
      <c r="K20" s="62">
        <f>SUM(K13:K19)</f>
        <v>45.05</v>
      </c>
      <c r="L20" s="62">
        <f>SUM(L13:L19)</f>
        <v>25.319999999999997</v>
      </c>
      <c r="M20" s="62">
        <f>SUM(M13:M19)</f>
        <v>226.34999999999997</v>
      </c>
      <c r="N20" s="62">
        <f>SUM(N13:N19)</f>
        <v>972.6</v>
      </c>
    </row>
    <row r="21" spans="1:14" ht="65.25" thickBot="1">
      <c r="A21" s="109" t="s">
        <v>131</v>
      </c>
      <c r="B21" s="110"/>
      <c r="C21" s="110"/>
      <c r="D21" s="110"/>
      <c r="E21" s="110"/>
      <c r="F21" s="110"/>
      <c r="G21" s="111"/>
      <c r="H21" s="109" t="s">
        <v>131</v>
      </c>
      <c r="I21" s="110"/>
      <c r="J21" s="110"/>
      <c r="K21" s="110"/>
      <c r="L21" s="110"/>
      <c r="M21" s="110"/>
      <c r="N21" s="111"/>
    </row>
    <row r="22" spans="1:14" ht="328.5" customHeight="1" thickBot="1">
      <c r="A22" s="52" t="s">
        <v>32</v>
      </c>
      <c r="B22" s="53" t="s">
        <v>149</v>
      </c>
      <c r="C22" s="54">
        <v>100</v>
      </c>
      <c r="D22" s="55">
        <v>8.8</v>
      </c>
      <c r="E22" s="62">
        <v>2.2</v>
      </c>
      <c r="F22" s="62">
        <v>50.3</v>
      </c>
      <c r="G22" s="62">
        <v>257</v>
      </c>
      <c r="H22" s="52" t="s">
        <v>32</v>
      </c>
      <c r="I22" s="53" t="s">
        <v>149</v>
      </c>
      <c r="J22" s="54">
        <v>100</v>
      </c>
      <c r="K22" s="55">
        <v>8.8</v>
      </c>
      <c r="L22" s="62">
        <v>2.2</v>
      </c>
      <c r="M22" s="62">
        <v>50.3</v>
      </c>
      <c r="N22" s="62">
        <v>257</v>
      </c>
    </row>
    <row r="23" spans="1:14" ht="258.75" thickBot="1">
      <c r="A23" s="52">
        <v>9</v>
      </c>
      <c r="B23" s="53" t="s">
        <v>65</v>
      </c>
      <c r="C23" s="56" t="s">
        <v>26</v>
      </c>
      <c r="D23" s="60">
        <v>5.8</v>
      </c>
      <c r="E23" s="60">
        <v>5</v>
      </c>
      <c r="F23" s="60">
        <v>8</v>
      </c>
      <c r="G23" s="60">
        <v>106</v>
      </c>
      <c r="H23" s="52">
        <v>9</v>
      </c>
      <c r="I23" s="53" t="s">
        <v>65</v>
      </c>
      <c r="J23" s="56" t="s">
        <v>26</v>
      </c>
      <c r="K23" s="60">
        <v>5.8</v>
      </c>
      <c r="L23" s="60">
        <v>5</v>
      </c>
      <c r="M23" s="60">
        <v>8</v>
      </c>
      <c r="N23" s="60">
        <v>106</v>
      </c>
    </row>
    <row r="24" spans="1:14" ht="258.75" thickBot="1">
      <c r="A24" s="52" t="s">
        <v>32</v>
      </c>
      <c r="B24" s="53" t="s">
        <v>120</v>
      </c>
      <c r="C24" s="54">
        <v>100</v>
      </c>
      <c r="D24" s="62">
        <v>0.4</v>
      </c>
      <c r="E24" s="62">
        <v>0.4</v>
      </c>
      <c r="F24" s="62">
        <v>9.8</v>
      </c>
      <c r="G24" s="62">
        <v>47</v>
      </c>
      <c r="H24" s="52" t="s">
        <v>32</v>
      </c>
      <c r="I24" s="53" t="s">
        <v>120</v>
      </c>
      <c r="J24" s="54">
        <v>100</v>
      </c>
      <c r="K24" s="62">
        <v>0.4</v>
      </c>
      <c r="L24" s="62">
        <v>0.4</v>
      </c>
      <c r="M24" s="62">
        <v>9.8</v>
      </c>
      <c r="N24" s="62">
        <v>47</v>
      </c>
    </row>
    <row r="25" spans="1:14" ht="65.25" thickBot="1">
      <c r="A25" s="52"/>
      <c r="B25" s="53" t="s">
        <v>29</v>
      </c>
      <c r="C25" s="59">
        <f>C22+C23+C24</f>
        <v>400</v>
      </c>
      <c r="D25" s="57">
        <f>D22+D23+D24</f>
        <v>15.000000000000002</v>
      </c>
      <c r="E25" s="57">
        <f>E22+E23+E24</f>
        <v>7.6000000000000005</v>
      </c>
      <c r="F25" s="57">
        <f>F22+F23+F24</f>
        <v>68.1</v>
      </c>
      <c r="G25" s="57">
        <f>G22+G23+G24</f>
        <v>410</v>
      </c>
      <c r="H25" s="52"/>
      <c r="I25" s="53" t="s">
        <v>29</v>
      </c>
      <c r="J25" s="59">
        <f>J22+J23+J24</f>
        <v>400</v>
      </c>
      <c r="K25" s="57">
        <f>K22+K23+K24</f>
        <v>15.000000000000002</v>
      </c>
      <c r="L25" s="57">
        <f>L22+L23+L24</f>
        <v>7.6000000000000005</v>
      </c>
      <c r="M25" s="57">
        <f>M22+M23+M24</f>
        <v>68.1</v>
      </c>
      <c r="N25" s="57">
        <f>N22+N23+N24</f>
        <v>410</v>
      </c>
    </row>
    <row r="26" spans="1:14" ht="65.25" thickBot="1">
      <c r="A26" s="52"/>
      <c r="B26" s="53"/>
      <c r="C26" s="56"/>
      <c r="D26" s="63" t="s">
        <v>1</v>
      </c>
      <c r="E26" s="64" t="s">
        <v>2</v>
      </c>
      <c r="F26" s="64" t="s">
        <v>3</v>
      </c>
      <c r="G26" s="73" t="s">
        <v>4</v>
      </c>
      <c r="H26" s="52"/>
      <c r="I26" s="53"/>
      <c r="J26" s="56"/>
      <c r="K26" s="63" t="s">
        <v>1</v>
      </c>
      <c r="L26" s="64" t="s">
        <v>2</v>
      </c>
      <c r="M26" s="64" t="s">
        <v>3</v>
      </c>
      <c r="N26" s="73" t="s">
        <v>4</v>
      </c>
    </row>
    <row r="27" spans="1:14" ht="65.25" thickBot="1">
      <c r="A27" s="52"/>
      <c r="B27" s="74" t="s">
        <v>9</v>
      </c>
      <c r="C27" s="56"/>
      <c r="D27" s="57">
        <f>SUM(D11+D20+D25)</f>
        <v>79.97999999999999</v>
      </c>
      <c r="E27" s="57">
        <f>SUM(E11+E20+E25)</f>
        <v>89.07</v>
      </c>
      <c r="F27" s="57">
        <f>SUM(F11+F20+F25)</f>
        <v>380.93000000000006</v>
      </c>
      <c r="G27" s="57">
        <f>SUM(G11+G20+G25)</f>
        <v>2370.4</v>
      </c>
      <c r="H27" s="52"/>
      <c r="I27" s="74" t="s">
        <v>9</v>
      </c>
      <c r="J27" s="56"/>
      <c r="K27" s="57">
        <f>SUM(K11+K20+K25)</f>
        <v>89.44999999999999</v>
      </c>
      <c r="L27" s="57">
        <f>SUM(L11+L20+L25)</f>
        <v>93.14999999999999</v>
      </c>
      <c r="M27" s="57">
        <f>SUM(M11+M20+M25)</f>
        <v>422.93999999999994</v>
      </c>
      <c r="N27" s="57">
        <f>SUM(N11+N20+N25)</f>
        <v>2560</v>
      </c>
    </row>
    <row r="28" spans="1:14" ht="129" thickBot="1">
      <c r="A28" s="52"/>
      <c r="B28" s="74" t="s">
        <v>10</v>
      </c>
      <c r="C28" s="56"/>
      <c r="D28" s="57">
        <v>77</v>
      </c>
      <c r="E28" s="57">
        <v>79</v>
      </c>
      <c r="F28" s="57">
        <v>335</v>
      </c>
      <c r="G28" s="57">
        <v>2350</v>
      </c>
      <c r="H28" s="52"/>
      <c r="I28" s="74" t="s">
        <v>10</v>
      </c>
      <c r="J28" s="56"/>
      <c r="K28" s="57">
        <v>90</v>
      </c>
      <c r="L28" s="57">
        <v>92</v>
      </c>
      <c r="M28" s="57">
        <v>383</v>
      </c>
      <c r="N28" s="57">
        <v>2720</v>
      </c>
    </row>
    <row r="29" spans="1:14" ht="256.5" thickBot="1">
      <c r="A29" s="75"/>
      <c r="B29" s="76" t="s">
        <v>11</v>
      </c>
      <c r="C29" s="64"/>
      <c r="D29" s="72">
        <f>D27*100/D28</f>
        <v>103.87012987012986</v>
      </c>
      <c r="E29" s="72">
        <f>E27*100/E28</f>
        <v>112.74683544303798</v>
      </c>
      <c r="F29" s="72">
        <f>F27*100/F28</f>
        <v>113.71044776119405</v>
      </c>
      <c r="G29" s="72">
        <f>G27*100/G28</f>
        <v>100.86808510638298</v>
      </c>
      <c r="H29" s="75"/>
      <c r="I29" s="76" t="s">
        <v>11</v>
      </c>
      <c r="J29" s="64"/>
      <c r="K29" s="72">
        <f>K27*100/K28</f>
        <v>99.38888888888887</v>
      </c>
      <c r="L29" s="72">
        <f>L27*100/L28</f>
        <v>101.25</v>
      </c>
      <c r="M29" s="72">
        <f>M27*100/M28</f>
        <v>110.42819843342035</v>
      </c>
      <c r="N29" s="72">
        <f>N27*100/N28</f>
        <v>94.11764705882354</v>
      </c>
    </row>
    <row r="30" spans="1:14" ht="65.25" thickBot="1">
      <c r="A30" s="109" t="s">
        <v>133</v>
      </c>
      <c r="B30" s="110"/>
      <c r="C30" s="110"/>
      <c r="D30" s="110"/>
      <c r="E30" s="110"/>
      <c r="F30" s="110"/>
      <c r="G30" s="111"/>
      <c r="H30" s="109" t="s">
        <v>136</v>
      </c>
      <c r="I30" s="110"/>
      <c r="J30" s="110"/>
      <c r="K30" s="110"/>
      <c r="L30" s="110"/>
      <c r="M30" s="110"/>
      <c r="N30" s="111"/>
    </row>
    <row r="31" spans="1:14" ht="65.25" thickBot="1">
      <c r="A31" s="109" t="s">
        <v>12</v>
      </c>
      <c r="B31" s="110"/>
      <c r="C31" s="110"/>
      <c r="D31" s="110"/>
      <c r="E31" s="110"/>
      <c r="F31" s="110"/>
      <c r="G31" s="111"/>
      <c r="H31" s="109" t="s">
        <v>12</v>
      </c>
      <c r="I31" s="110"/>
      <c r="J31" s="110"/>
      <c r="K31" s="110"/>
      <c r="L31" s="110"/>
      <c r="M31" s="110"/>
      <c r="N31" s="111"/>
    </row>
    <row r="32" spans="1:14" ht="65.25" thickBot="1">
      <c r="A32" s="117" t="s">
        <v>30</v>
      </c>
      <c r="B32" s="115" t="s">
        <v>22</v>
      </c>
      <c r="C32" s="119" t="s">
        <v>23</v>
      </c>
      <c r="D32" s="109" t="s">
        <v>24</v>
      </c>
      <c r="E32" s="110"/>
      <c r="F32" s="111"/>
      <c r="G32" s="115" t="s">
        <v>25</v>
      </c>
      <c r="H32" s="117" t="s">
        <v>30</v>
      </c>
      <c r="I32" s="115" t="s">
        <v>22</v>
      </c>
      <c r="J32" s="119" t="s">
        <v>23</v>
      </c>
      <c r="K32" s="109" t="s">
        <v>24</v>
      </c>
      <c r="L32" s="110"/>
      <c r="M32" s="111"/>
      <c r="N32" s="115" t="s">
        <v>25</v>
      </c>
    </row>
    <row r="33" spans="1:14" ht="65.25" thickBot="1">
      <c r="A33" s="118"/>
      <c r="B33" s="116"/>
      <c r="C33" s="120"/>
      <c r="D33" s="63" t="s">
        <v>1</v>
      </c>
      <c r="E33" s="64" t="s">
        <v>2</v>
      </c>
      <c r="F33" s="64" t="s">
        <v>3</v>
      </c>
      <c r="G33" s="116"/>
      <c r="H33" s="118"/>
      <c r="I33" s="116"/>
      <c r="J33" s="120"/>
      <c r="K33" s="63" t="s">
        <v>1</v>
      </c>
      <c r="L33" s="64" t="s">
        <v>2</v>
      </c>
      <c r="M33" s="64" t="s">
        <v>3</v>
      </c>
      <c r="N33" s="116"/>
    </row>
    <row r="34" spans="1:14" ht="65.25" thickBot="1">
      <c r="A34" s="65">
        <v>1</v>
      </c>
      <c r="B34" s="66">
        <v>2</v>
      </c>
      <c r="C34" s="67">
        <v>3</v>
      </c>
      <c r="D34" s="68">
        <v>4</v>
      </c>
      <c r="E34" s="66">
        <v>5</v>
      </c>
      <c r="F34" s="66">
        <v>6</v>
      </c>
      <c r="G34" s="66">
        <v>7</v>
      </c>
      <c r="H34" s="65">
        <v>1</v>
      </c>
      <c r="I34" s="66">
        <v>2</v>
      </c>
      <c r="J34" s="67">
        <v>3</v>
      </c>
      <c r="K34" s="68">
        <v>4</v>
      </c>
      <c r="L34" s="66">
        <v>5</v>
      </c>
      <c r="M34" s="66">
        <v>6</v>
      </c>
      <c r="N34" s="66">
        <v>7</v>
      </c>
    </row>
    <row r="35" spans="1:14" ht="65.25" thickBot="1">
      <c r="A35" s="109" t="s">
        <v>5</v>
      </c>
      <c r="B35" s="110"/>
      <c r="C35" s="110"/>
      <c r="D35" s="110"/>
      <c r="E35" s="110"/>
      <c r="F35" s="110"/>
      <c r="G35" s="111"/>
      <c r="H35" s="109" t="s">
        <v>5</v>
      </c>
      <c r="I35" s="110"/>
      <c r="J35" s="110"/>
      <c r="K35" s="110"/>
      <c r="L35" s="110"/>
      <c r="M35" s="110"/>
      <c r="N35" s="111"/>
    </row>
    <row r="36" spans="1:14" ht="129.75" thickBot="1">
      <c r="A36" s="52">
        <v>10</v>
      </c>
      <c r="B36" s="53" t="s">
        <v>119</v>
      </c>
      <c r="C36" s="56" t="s">
        <v>46</v>
      </c>
      <c r="D36" s="57">
        <v>3.52</v>
      </c>
      <c r="E36" s="57">
        <v>6.41</v>
      </c>
      <c r="F36" s="57">
        <v>27.43</v>
      </c>
      <c r="G36" s="57">
        <v>182</v>
      </c>
      <c r="H36" s="52">
        <v>10</v>
      </c>
      <c r="I36" s="53" t="s">
        <v>119</v>
      </c>
      <c r="J36" s="56" t="s">
        <v>46</v>
      </c>
      <c r="K36" s="57">
        <v>3.52</v>
      </c>
      <c r="L36" s="57">
        <v>6.41</v>
      </c>
      <c r="M36" s="57">
        <v>27.43</v>
      </c>
      <c r="N36" s="57">
        <v>182</v>
      </c>
    </row>
    <row r="37" spans="1:14" ht="194.25" thickBot="1">
      <c r="A37" s="52">
        <v>11</v>
      </c>
      <c r="B37" s="53" t="s">
        <v>156</v>
      </c>
      <c r="C37" s="71" t="s">
        <v>129</v>
      </c>
      <c r="D37" s="57">
        <v>15.31</v>
      </c>
      <c r="E37" s="57">
        <v>17.34</v>
      </c>
      <c r="F37" s="57">
        <v>14.89</v>
      </c>
      <c r="G37" s="57">
        <v>276.25</v>
      </c>
      <c r="H37" s="52">
        <v>11</v>
      </c>
      <c r="I37" s="53" t="s">
        <v>156</v>
      </c>
      <c r="J37" s="71" t="s">
        <v>129</v>
      </c>
      <c r="K37" s="57">
        <v>15.31</v>
      </c>
      <c r="L37" s="57">
        <v>17.34</v>
      </c>
      <c r="M37" s="57">
        <v>14.89</v>
      </c>
      <c r="N37" s="57">
        <v>276.25</v>
      </c>
    </row>
    <row r="38" spans="1:14" ht="129.75" thickBot="1">
      <c r="A38" s="52">
        <v>12</v>
      </c>
      <c r="B38" s="53" t="s">
        <v>140</v>
      </c>
      <c r="C38" s="56" t="s">
        <v>26</v>
      </c>
      <c r="D38" s="57">
        <v>3.58</v>
      </c>
      <c r="E38" s="57">
        <v>2.68</v>
      </c>
      <c r="F38" s="57">
        <v>28.34</v>
      </c>
      <c r="G38" s="57">
        <v>151.8</v>
      </c>
      <c r="H38" s="52">
        <v>12</v>
      </c>
      <c r="I38" s="53" t="s">
        <v>140</v>
      </c>
      <c r="J38" s="56" t="s">
        <v>26</v>
      </c>
      <c r="K38" s="57">
        <v>3.58</v>
      </c>
      <c r="L38" s="57">
        <v>2.68</v>
      </c>
      <c r="M38" s="57">
        <v>28.34</v>
      </c>
      <c r="N38" s="57">
        <v>151.8</v>
      </c>
    </row>
    <row r="39" spans="1:14" ht="65.25" thickBot="1">
      <c r="A39" s="52" t="s">
        <v>32</v>
      </c>
      <c r="B39" s="53" t="s">
        <v>28</v>
      </c>
      <c r="C39" s="52">
        <v>50</v>
      </c>
      <c r="D39" s="62">
        <v>4</v>
      </c>
      <c r="E39" s="62">
        <v>0.75</v>
      </c>
      <c r="F39" s="62">
        <v>20.05</v>
      </c>
      <c r="G39" s="62">
        <v>104</v>
      </c>
      <c r="H39" s="52" t="s">
        <v>32</v>
      </c>
      <c r="I39" s="53" t="s">
        <v>28</v>
      </c>
      <c r="J39" s="52">
        <v>70</v>
      </c>
      <c r="K39" s="62">
        <v>5.6</v>
      </c>
      <c r="L39" s="62">
        <v>1.05</v>
      </c>
      <c r="M39" s="62">
        <v>28.07</v>
      </c>
      <c r="N39" s="62">
        <v>145.6</v>
      </c>
    </row>
    <row r="40" spans="1:14" ht="258.75" thickBot="1">
      <c r="A40" s="52" t="s">
        <v>32</v>
      </c>
      <c r="B40" s="53" t="s">
        <v>120</v>
      </c>
      <c r="C40" s="54">
        <v>120</v>
      </c>
      <c r="D40" s="62">
        <v>0.48</v>
      </c>
      <c r="E40" s="62">
        <v>0.48</v>
      </c>
      <c r="F40" s="62">
        <v>11.76</v>
      </c>
      <c r="G40" s="62">
        <v>56.4</v>
      </c>
      <c r="H40" s="52" t="s">
        <v>32</v>
      </c>
      <c r="I40" s="53" t="s">
        <v>120</v>
      </c>
      <c r="J40" s="54">
        <v>120</v>
      </c>
      <c r="K40" s="62">
        <v>0.48</v>
      </c>
      <c r="L40" s="62">
        <v>0.48</v>
      </c>
      <c r="M40" s="62">
        <v>11.76</v>
      </c>
      <c r="N40" s="62">
        <v>56.4</v>
      </c>
    </row>
    <row r="41" spans="1:14" ht="65.25" thickBot="1">
      <c r="A41" s="52"/>
      <c r="B41" s="53" t="s">
        <v>29</v>
      </c>
      <c r="C41" s="59">
        <f>C36+C37+C38+C39+C40</f>
        <v>680</v>
      </c>
      <c r="D41" s="77">
        <f>D36+D37+D38+D39+D40</f>
        <v>26.890000000000004</v>
      </c>
      <c r="E41" s="77">
        <f>E36+E37+E38+E39+E40</f>
        <v>27.66</v>
      </c>
      <c r="F41" s="77">
        <f>F36+F37+F38+F39+F40</f>
        <v>102.47</v>
      </c>
      <c r="G41" s="77">
        <f>G36+G37+G38+G39+G40</f>
        <v>770.4499999999999</v>
      </c>
      <c r="H41" s="52"/>
      <c r="I41" s="53" t="s">
        <v>29</v>
      </c>
      <c r="J41" s="70">
        <f>J36+J37+J38+J39+J40</f>
        <v>700</v>
      </c>
      <c r="K41" s="77">
        <f>K36+K37+K38+K39+K40</f>
        <v>28.490000000000006</v>
      </c>
      <c r="L41" s="77">
        <f>L36+L37+L38+L39+L40</f>
        <v>27.96</v>
      </c>
      <c r="M41" s="77">
        <f>M36+M37+M38+M39+M40</f>
        <v>110.49</v>
      </c>
      <c r="N41" s="77">
        <f>N36+N37+N38+N39+N40</f>
        <v>812.05</v>
      </c>
    </row>
    <row r="42" spans="1:14" ht="65.25" thickBot="1">
      <c r="A42" s="109" t="s">
        <v>8</v>
      </c>
      <c r="B42" s="110"/>
      <c r="C42" s="110"/>
      <c r="D42" s="110"/>
      <c r="E42" s="110"/>
      <c r="F42" s="110"/>
      <c r="G42" s="111"/>
      <c r="H42" s="109" t="s">
        <v>8</v>
      </c>
      <c r="I42" s="110"/>
      <c r="J42" s="110"/>
      <c r="K42" s="110"/>
      <c r="L42" s="110"/>
      <c r="M42" s="110"/>
      <c r="N42" s="111"/>
    </row>
    <row r="43" spans="1:14" ht="194.25" thickBot="1">
      <c r="A43" s="52">
        <v>13</v>
      </c>
      <c r="B43" s="53" t="s">
        <v>52</v>
      </c>
      <c r="C43" s="52">
        <v>80</v>
      </c>
      <c r="D43" s="62">
        <v>0.64</v>
      </c>
      <c r="E43" s="62">
        <v>0.08</v>
      </c>
      <c r="F43" s="62">
        <v>1.28</v>
      </c>
      <c r="G43" s="62">
        <v>10.4</v>
      </c>
      <c r="H43" s="52">
        <v>13</v>
      </c>
      <c r="I43" s="53" t="s">
        <v>52</v>
      </c>
      <c r="J43" s="52">
        <v>100</v>
      </c>
      <c r="K43" s="62">
        <v>0.8</v>
      </c>
      <c r="L43" s="62">
        <v>0.1</v>
      </c>
      <c r="M43" s="62">
        <v>1.6</v>
      </c>
      <c r="N43" s="62">
        <v>13</v>
      </c>
    </row>
    <row r="44" spans="1:14" ht="129.75" thickBot="1">
      <c r="A44" s="52">
        <v>14</v>
      </c>
      <c r="B44" s="53" t="s">
        <v>107</v>
      </c>
      <c r="C44" s="71" t="s">
        <v>139</v>
      </c>
      <c r="D44" s="57">
        <v>6.16</v>
      </c>
      <c r="E44" s="57">
        <v>6.82</v>
      </c>
      <c r="F44" s="57">
        <v>9.33</v>
      </c>
      <c r="G44" s="57">
        <v>132</v>
      </c>
      <c r="H44" s="52">
        <v>14</v>
      </c>
      <c r="I44" s="53" t="s">
        <v>107</v>
      </c>
      <c r="J44" s="71" t="s">
        <v>139</v>
      </c>
      <c r="K44" s="57">
        <v>6.16</v>
      </c>
      <c r="L44" s="57">
        <v>6.82</v>
      </c>
      <c r="M44" s="57">
        <v>9.33</v>
      </c>
      <c r="N44" s="57">
        <v>132</v>
      </c>
    </row>
    <row r="45" spans="1:14" ht="194.25" thickBot="1">
      <c r="A45" s="52">
        <v>15</v>
      </c>
      <c r="B45" s="53" t="s">
        <v>157</v>
      </c>
      <c r="C45" s="56" t="s">
        <v>64</v>
      </c>
      <c r="D45" s="57">
        <v>25.38</v>
      </c>
      <c r="E45" s="57">
        <v>23.06</v>
      </c>
      <c r="F45" s="57">
        <v>22.2</v>
      </c>
      <c r="G45" s="57">
        <v>424.5</v>
      </c>
      <c r="H45" s="52">
        <v>15</v>
      </c>
      <c r="I45" s="53" t="s">
        <v>157</v>
      </c>
      <c r="J45" s="56" t="s">
        <v>64</v>
      </c>
      <c r="K45" s="57">
        <v>25.38</v>
      </c>
      <c r="L45" s="57">
        <v>23.06</v>
      </c>
      <c r="M45" s="57">
        <v>22.2</v>
      </c>
      <c r="N45" s="57">
        <v>424.5</v>
      </c>
    </row>
    <row r="46" spans="1:14" ht="129.75" thickBot="1">
      <c r="A46" s="52">
        <v>16</v>
      </c>
      <c r="B46" s="53" t="s">
        <v>102</v>
      </c>
      <c r="C46" s="56" t="s">
        <v>104</v>
      </c>
      <c r="D46" s="57">
        <v>0.7</v>
      </c>
      <c r="E46" s="57">
        <v>2.19</v>
      </c>
      <c r="F46" s="57">
        <v>3.15</v>
      </c>
      <c r="G46" s="57">
        <v>33</v>
      </c>
      <c r="H46" s="52">
        <v>16</v>
      </c>
      <c r="I46" s="53" t="s">
        <v>102</v>
      </c>
      <c r="J46" s="56" t="s">
        <v>104</v>
      </c>
      <c r="K46" s="57">
        <v>0.7</v>
      </c>
      <c r="L46" s="57">
        <v>2.19</v>
      </c>
      <c r="M46" s="57">
        <v>3.15</v>
      </c>
      <c r="N46" s="57">
        <v>33</v>
      </c>
    </row>
    <row r="47" spans="1:14" ht="194.25" thickBot="1">
      <c r="A47" s="52">
        <v>17</v>
      </c>
      <c r="B47" s="53" t="s">
        <v>127</v>
      </c>
      <c r="C47" s="56" t="s">
        <v>64</v>
      </c>
      <c r="D47" s="57">
        <v>4.99</v>
      </c>
      <c r="E47" s="57">
        <v>6.14</v>
      </c>
      <c r="F47" s="57">
        <v>27.73</v>
      </c>
      <c r="G47" s="57">
        <v>178</v>
      </c>
      <c r="H47" s="52">
        <v>17</v>
      </c>
      <c r="I47" s="53" t="s">
        <v>127</v>
      </c>
      <c r="J47" s="56" t="s">
        <v>128</v>
      </c>
      <c r="K47" s="57">
        <v>7.09</v>
      </c>
      <c r="L47" s="57">
        <v>7.78</v>
      </c>
      <c r="M47" s="57">
        <v>39.57</v>
      </c>
      <c r="N47" s="57">
        <v>247</v>
      </c>
    </row>
    <row r="48" spans="1:14" ht="129.75" thickBot="1">
      <c r="A48" s="52">
        <v>18</v>
      </c>
      <c r="B48" s="53" t="s">
        <v>40</v>
      </c>
      <c r="C48" s="59">
        <v>200</v>
      </c>
      <c r="D48" s="57">
        <v>0.51</v>
      </c>
      <c r="E48" s="57">
        <v>0</v>
      </c>
      <c r="F48" s="57">
        <v>25.23</v>
      </c>
      <c r="G48" s="57">
        <v>106</v>
      </c>
      <c r="H48" s="52">
        <v>18</v>
      </c>
      <c r="I48" s="53" t="s">
        <v>40</v>
      </c>
      <c r="J48" s="59">
        <v>200</v>
      </c>
      <c r="K48" s="57">
        <v>0.66</v>
      </c>
      <c r="L48" s="57">
        <v>0</v>
      </c>
      <c r="M48" s="57">
        <v>28.35</v>
      </c>
      <c r="N48" s="57">
        <v>117</v>
      </c>
    </row>
    <row r="49" spans="1:14" ht="65.25" thickBot="1">
      <c r="A49" s="52" t="s">
        <v>32</v>
      </c>
      <c r="B49" s="53" t="s">
        <v>28</v>
      </c>
      <c r="C49" s="52">
        <v>50</v>
      </c>
      <c r="D49" s="62">
        <v>4</v>
      </c>
      <c r="E49" s="62">
        <v>0.75</v>
      </c>
      <c r="F49" s="62">
        <v>20.05</v>
      </c>
      <c r="G49" s="62">
        <v>104</v>
      </c>
      <c r="H49" s="52" t="s">
        <v>32</v>
      </c>
      <c r="I49" s="53" t="s">
        <v>28</v>
      </c>
      <c r="J49" s="52">
        <v>70</v>
      </c>
      <c r="K49" s="62">
        <v>5.6</v>
      </c>
      <c r="L49" s="62">
        <v>1.05</v>
      </c>
      <c r="M49" s="62">
        <v>28.07</v>
      </c>
      <c r="N49" s="62">
        <v>145.6</v>
      </c>
    </row>
    <row r="50" spans="1:14" ht="65.25" thickBot="1">
      <c r="A50" s="52" t="s">
        <v>32</v>
      </c>
      <c r="B50" s="53" t="s">
        <v>7</v>
      </c>
      <c r="C50" s="54">
        <v>48</v>
      </c>
      <c r="D50" s="54">
        <v>2.35</v>
      </c>
      <c r="E50" s="62">
        <v>0.48</v>
      </c>
      <c r="F50" s="62">
        <v>21.5</v>
      </c>
      <c r="G50" s="62">
        <v>96</v>
      </c>
      <c r="H50" s="52" t="s">
        <v>32</v>
      </c>
      <c r="I50" s="53" t="s">
        <v>7</v>
      </c>
      <c r="J50" s="54">
        <v>70</v>
      </c>
      <c r="K50" s="54">
        <v>3.43</v>
      </c>
      <c r="L50" s="62">
        <v>0.7</v>
      </c>
      <c r="M50" s="62">
        <v>31.36</v>
      </c>
      <c r="N50" s="62">
        <v>140</v>
      </c>
    </row>
    <row r="51" spans="1:14" ht="65.25" thickBot="1">
      <c r="A51" s="52"/>
      <c r="B51" s="53" t="s">
        <v>29</v>
      </c>
      <c r="C51" s="59">
        <f>C43+C44+C45+C46+C47+C48+C49+C50</f>
        <v>995</v>
      </c>
      <c r="D51" s="60">
        <f>SUM(D43:D50)</f>
        <v>44.730000000000004</v>
      </c>
      <c r="E51" s="60">
        <f>SUM(E43:E50)</f>
        <v>39.519999999999996</v>
      </c>
      <c r="F51" s="60">
        <f>SUM(F43:F50)</f>
        <v>130.47</v>
      </c>
      <c r="G51" s="60">
        <f>SUM(G43:G50)</f>
        <v>1083.9</v>
      </c>
      <c r="H51" s="52"/>
      <c r="I51" s="53" t="s">
        <v>29</v>
      </c>
      <c r="J51" s="59">
        <f>J43+J44+J45+J46+J47+J48+J49+J50</f>
        <v>1122</v>
      </c>
      <c r="K51" s="60">
        <f>SUM(K43:K50)</f>
        <v>49.81999999999999</v>
      </c>
      <c r="L51" s="60">
        <f>SUM(L43:L50)</f>
        <v>41.699999999999996</v>
      </c>
      <c r="M51" s="60">
        <f>SUM(M43:M50)</f>
        <v>163.63</v>
      </c>
      <c r="N51" s="60">
        <f>SUM(N43:N50)</f>
        <v>1252.1</v>
      </c>
    </row>
    <row r="52" spans="1:14" ht="65.25" thickBot="1">
      <c r="A52" s="109" t="s">
        <v>131</v>
      </c>
      <c r="B52" s="110"/>
      <c r="C52" s="110"/>
      <c r="D52" s="110"/>
      <c r="E52" s="110"/>
      <c r="F52" s="110"/>
      <c r="G52" s="111"/>
      <c r="H52" s="109" t="s">
        <v>131</v>
      </c>
      <c r="I52" s="110"/>
      <c r="J52" s="110"/>
      <c r="K52" s="110"/>
      <c r="L52" s="110"/>
      <c r="M52" s="110"/>
      <c r="N52" s="111"/>
    </row>
    <row r="53" spans="1:14" ht="258.75" thickBot="1">
      <c r="A53" s="52" t="s">
        <v>32</v>
      </c>
      <c r="B53" s="53" t="s">
        <v>56</v>
      </c>
      <c r="C53" s="54">
        <v>25</v>
      </c>
      <c r="D53" s="62">
        <v>1.88</v>
      </c>
      <c r="E53" s="62">
        <v>2.45</v>
      </c>
      <c r="F53" s="62">
        <v>18.6</v>
      </c>
      <c r="G53" s="62">
        <v>104.25</v>
      </c>
      <c r="H53" s="52" t="s">
        <v>32</v>
      </c>
      <c r="I53" s="53" t="s">
        <v>56</v>
      </c>
      <c r="J53" s="54">
        <v>50</v>
      </c>
      <c r="K53" s="62">
        <v>3.76</v>
      </c>
      <c r="L53" s="62">
        <v>4.9</v>
      </c>
      <c r="M53" s="62">
        <v>37.2</v>
      </c>
      <c r="N53" s="62">
        <v>208.5</v>
      </c>
    </row>
    <row r="54" spans="1:14" ht="65.25" thickBot="1">
      <c r="A54" s="52">
        <v>19</v>
      </c>
      <c r="B54" s="53" t="s">
        <v>132</v>
      </c>
      <c r="C54" s="56" t="s">
        <v>26</v>
      </c>
      <c r="D54" s="60">
        <v>5.6</v>
      </c>
      <c r="E54" s="60">
        <v>6.4</v>
      </c>
      <c r="F54" s="60">
        <v>9.4</v>
      </c>
      <c r="G54" s="60">
        <v>116</v>
      </c>
      <c r="H54" s="52">
        <v>19</v>
      </c>
      <c r="I54" s="53" t="s">
        <v>132</v>
      </c>
      <c r="J54" s="56" t="s">
        <v>26</v>
      </c>
      <c r="K54" s="60">
        <v>5.6</v>
      </c>
      <c r="L54" s="60">
        <v>6.4</v>
      </c>
      <c r="M54" s="60">
        <v>9.4</v>
      </c>
      <c r="N54" s="60">
        <v>116</v>
      </c>
    </row>
    <row r="55" spans="1:14" ht="258.75" thickBot="1">
      <c r="A55" s="52" t="s">
        <v>32</v>
      </c>
      <c r="B55" s="53" t="s">
        <v>120</v>
      </c>
      <c r="C55" s="54">
        <v>100</v>
      </c>
      <c r="D55" s="62">
        <v>0.4</v>
      </c>
      <c r="E55" s="62">
        <v>0.4</v>
      </c>
      <c r="F55" s="62">
        <v>9.8</v>
      </c>
      <c r="G55" s="62">
        <v>47</v>
      </c>
      <c r="H55" s="52" t="s">
        <v>32</v>
      </c>
      <c r="I55" s="53" t="s">
        <v>120</v>
      </c>
      <c r="J55" s="54">
        <v>100</v>
      </c>
      <c r="K55" s="62">
        <v>0.4</v>
      </c>
      <c r="L55" s="62">
        <v>0.4</v>
      </c>
      <c r="M55" s="62">
        <v>9.8</v>
      </c>
      <c r="N55" s="62">
        <v>47</v>
      </c>
    </row>
    <row r="56" spans="1:14" ht="65.25" thickBot="1">
      <c r="A56" s="52"/>
      <c r="B56" s="53" t="s">
        <v>29</v>
      </c>
      <c r="C56" s="59">
        <f>C53+C54+C55</f>
        <v>325</v>
      </c>
      <c r="D56" s="57">
        <f>D53+D54+D55</f>
        <v>7.88</v>
      </c>
      <c r="E56" s="57">
        <f>E53+E54+E55</f>
        <v>9.250000000000002</v>
      </c>
      <c r="F56" s="57">
        <f>F53+F54+F55</f>
        <v>37.8</v>
      </c>
      <c r="G56" s="57">
        <f>G53+G54+G55</f>
        <v>267.25</v>
      </c>
      <c r="H56" s="52"/>
      <c r="I56" s="53" t="s">
        <v>29</v>
      </c>
      <c r="J56" s="70">
        <f>J53+J54+J55</f>
        <v>350</v>
      </c>
      <c r="K56" s="57">
        <f>K53+K54+K55</f>
        <v>9.76</v>
      </c>
      <c r="L56" s="57">
        <f>L53+L54+L55</f>
        <v>11.700000000000001</v>
      </c>
      <c r="M56" s="57">
        <f>M53+M54+M55</f>
        <v>56.400000000000006</v>
      </c>
      <c r="N56" s="57">
        <f>N53+N54+N55</f>
        <v>371.5</v>
      </c>
    </row>
    <row r="57" spans="1:14" ht="65.25" thickBot="1">
      <c r="A57" s="52"/>
      <c r="B57" s="53"/>
      <c r="C57" s="56"/>
      <c r="D57" s="63" t="s">
        <v>1</v>
      </c>
      <c r="E57" s="64" t="s">
        <v>2</v>
      </c>
      <c r="F57" s="64" t="s">
        <v>3</v>
      </c>
      <c r="G57" s="73" t="s">
        <v>4</v>
      </c>
      <c r="H57" s="52"/>
      <c r="I57" s="53"/>
      <c r="J57" s="56"/>
      <c r="K57" s="63" t="s">
        <v>1</v>
      </c>
      <c r="L57" s="64" t="s">
        <v>2</v>
      </c>
      <c r="M57" s="64" t="s">
        <v>3</v>
      </c>
      <c r="N57" s="73" t="s">
        <v>4</v>
      </c>
    </row>
    <row r="58" spans="1:14" ht="65.25" thickBot="1">
      <c r="A58" s="52"/>
      <c r="B58" s="74" t="s">
        <v>9</v>
      </c>
      <c r="C58" s="56"/>
      <c r="D58" s="57">
        <f>SUM(D41+D51+D56)</f>
        <v>79.5</v>
      </c>
      <c r="E58" s="57">
        <f>SUM(E41+E51+E56)</f>
        <v>76.42999999999999</v>
      </c>
      <c r="F58" s="57">
        <f>SUM(F41+F51+F56)</f>
        <v>270.74</v>
      </c>
      <c r="G58" s="57">
        <f>SUM(G41+G51+G56)</f>
        <v>2121.6</v>
      </c>
      <c r="H58" s="52"/>
      <c r="I58" s="74" t="s">
        <v>9</v>
      </c>
      <c r="J58" s="56"/>
      <c r="K58" s="57">
        <f>SUM(K41+K51+K56)</f>
        <v>88.07000000000001</v>
      </c>
      <c r="L58" s="57">
        <f>SUM(L41+L51+L56)</f>
        <v>81.36</v>
      </c>
      <c r="M58" s="57">
        <f>SUM(M41+M51+M56)</f>
        <v>330.52</v>
      </c>
      <c r="N58" s="57">
        <f>SUM(N41+N51+N56)</f>
        <v>2435.6499999999996</v>
      </c>
    </row>
    <row r="59" spans="1:14" ht="129" thickBot="1">
      <c r="A59" s="52"/>
      <c r="B59" s="74" t="s">
        <v>10</v>
      </c>
      <c r="C59" s="56"/>
      <c r="D59" s="57">
        <v>77</v>
      </c>
      <c r="E59" s="57">
        <v>79</v>
      </c>
      <c r="F59" s="57">
        <v>335</v>
      </c>
      <c r="G59" s="57">
        <v>2350</v>
      </c>
      <c r="H59" s="52"/>
      <c r="I59" s="74" t="s">
        <v>10</v>
      </c>
      <c r="J59" s="56"/>
      <c r="K59" s="57">
        <v>90</v>
      </c>
      <c r="L59" s="57">
        <v>92</v>
      </c>
      <c r="M59" s="57">
        <v>383</v>
      </c>
      <c r="N59" s="57">
        <v>2720</v>
      </c>
    </row>
    <row r="60" spans="1:14" ht="256.5" thickBot="1">
      <c r="A60" s="75"/>
      <c r="B60" s="76" t="s">
        <v>11</v>
      </c>
      <c r="C60" s="64"/>
      <c r="D60" s="72">
        <f>D58*100/D59</f>
        <v>103.24675324675324</v>
      </c>
      <c r="E60" s="72">
        <f>E58*100/E59</f>
        <v>96.74683544303797</v>
      </c>
      <c r="F60" s="72">
        <f>F58*100/F59</f>
        <v>80.8179104477612</v>
      </c>
      <c r="G60" s="72">
        <f>G58*100/G59</f>
        <v>90.28085106382979</v>
      </c>
      <c r="H60" s="75"/>
      <c r="I60" s="76" t="s">
        <v>11</v>
      </c>
      <c r="J60" s="64"/>
      <c r="K60" s="72">
        <f>K58*100/K59</f>
        <v>97.85555555555555</v>
      </c>
      <c r="L60" s="72">
        <f>L58*100/L59</f>
        <v>88.43478260869566</v>
      </c>
      <c r="M60" s="72">
        <f>M58*100/M59</f>
        <v>86.2976501305483</v>
      </c>
      <c r="N60" s="72">
        <f>N58*100/N59</f>
        <v>89.54595588235293</v>
      </c>
    </row>
    <row r="61" spans="1:14" ht="65.25" thickBot="1">
      <c r="A61" s="109" t="s">
        <v>133</v>
      </c>
      <c r="B61" s="110"/>
      <c r="C61" s="110"/>
      <c r="D61" s="110"/>
      <c r="E61" s="110"/>
      <c r="F61" s="110"/>
      <c r="G61" s="111"/>
      <c r="H61" s="109" t="s">
        <v>136</v>
      </c>
      <c r="I61" s="110"/>
      <c r="J61" s="110"/>
      <c r="K61" s="110"/>
      <c r="L61" s="110"/>
      <c r="M61" s="110"/>
      <c r="N61" s="111"/>
    </row>
    <row r="62" spans="1:14" ht="65.25" thickBot="1">
      <c r="A62" s="109" t="s">
        <v>13</v>
      </c>
      <c r="B62" s="110"/>
      <c r="C62" s="110"/>
      <c r="D62" s="110"/>
      <c r="E62" s="110"/>
      <c r="F62" s="110"/>
      <c r="G62" s="111"/>
      <c r="H62" s="109" t="s">
        <v>13</v>
      </c>
      <c r="I62" s="110"/>
      <c r="J62" s="110"/>
      <c r="K62" s="110"/>
      <c r="L62" s="110"/>
      <c r="M62" s="110"/>
      <c r="N62" s="111"/>
    </row>
    <row r="63" spans="1:14" ht="65.25" thickBot="1">
      <c r="A63" s="117" t="s">
        <v>30</v>
      </c>
      <c r="B63" s="115" t="s">
        <v>22</v>
      </c>
      <c r="C63" s="119" t="s">
        <v>23</v>
      </c>
      <c r="D63" s="109" t="s">
        <v>24</v>
      </c>
      <c r="E63" s="110"/>
      <c r="F63" s="111"/>
      <c r="G63" s="115" t="s">
        <v>25</v>
      </c>
      <c r="H63" s="117" t="s">
        <v>30</v>
      </c>
      <c r="I63" s="115" t="s">
        <v>22</v>
      </c>
      <c r="J63" s="119" t="s">
        <v>23</v>
      </c>
      <c r="K63" s="109" t="s">
        <v>24</v>
      </c>
      <c r="L63" s="110"/>
      <c r="M63" s="111"/>
      <c r="N63" s="115" t="s">
        <v>25</v>
      </c>
    </row>
    <row r="64" spans="1:14" ht="65.25" thickBot="1">
      <c r="A64" s="118"/>
      <c r="B64" s="116"/>
      <c r="C64" s="120"/>
      <c r="D64" s="63" t="s">
        <v>1</v>
      </c>
      <c r="E64" s="64" t="s">
        <v>2</v>
      </c>
      <c r="F64" s="64" t="s">
        <v>3</v>
      </c>
      <c r="G64" s="116"/>
      <c r="H64" s="118"/>
      <c r="I64" s="116"/>
      <c r="J64" s="120"/>
      <c r="K64" s="63" t="s">
        <v>1</v>
      </c>
      <c r="L64" s="64" t="s">
        <v>2</v>
      </c>
      <c r="M64" s="64" t="s">
        <v>3</v>
      </c>
      <c r="N64" s="116"/>
    </row>
    <row r="65" spans="1:14" ht="65.25" thickBot="1">
      <c r="A65" s="65">
        <v>1</v>
      </c>
      <c r="B65" s="66">
        <v>2</v>
      </c>
      <c r="C65" s="67">
        <v>3</v>
      </c>
      <c r="D65" s="68">
        <v>4</v>
      </c>
      <c r="E65" s="66">
        <v>5</v>
      </c>
      <c r="F65" s="66">
        <v>6</v>
      </c>
      <c r="G65" s="66">
        <v>7</v>
      </c>
      <c r="H65" s="65">
        <v>1</v>
      </c>
      <c r="I65" s="66">
        <v>2</v>
      </c>
      <c r="J65" s="67">
        <v>3</v>
      </c>
      <c r="K65" s="68">
        <v>4</v>
      </c>
      <c r="L65" s="66">
        <v>5</v>
      </c>
      <c r="M65" s="66">
        <v>6</v>
      </c>
      <c r="N65" s="66">
        <v>7</v>
      </c>
    </row>
    <row r="66" spans="1:14" ht="65.25" thickBot="1">
      <c r="A66" s="109" t="s">
        <v>5</v>
      </c>
      <c r="B66" s="110"/>
      <c r="C66" s="110"/>
      <c r="D66" s="110"/>
      <c r="E66" s="110"/>
      <c r="F66" s="110"/>
      <c r="G66" s="111"/>
      <c r="H66" s="109" t="s">
        <v>5</v>
      </c>
      <c r="I66" s="110"/>
      <c r="J66" s="110"/>
      <c r="K66" s="110"/>
      <c r="L66" s="110"/>
      <c r="M66" s="110"/>
      <c r="N66" s="111"/>
    </row>
    <row r="67" spans="1:14" ht="65.25" thickBot="1">
      <c r="A67" s="54">
        <v>20</v>
      </c>
      <c r="B67" s="58" t="s">
        <v>39</v>
      </c>
      <c r="C67" s="59">
        <v>130</v>
      </c>
      <c r="D67" s="60">
        <v>10.97</v>
      </c>
      <c r="E67" s="60">
        <v>1.34</v>
      </c>
      <c r="F67" s="60">
        <v>3.07</v>
      </c>
      <c r="G67" s="60">
        <v>192.4</v>
      </c>
      <c r="H67" s="54">
        <v>20</v>
      </c>
      <c r="I67" s="58" t="s">
        <v>39</v>
      </c>
      <c r="J67" s="59">
        <v>130</v>
      </c>
      <c r="K67" s="60">
        <v>10.97</v>
      </c>
      <c r="L67" s="60">
        <v>1.34</v>
      </c>
      <c r="M67" s="60">
        <v>3.07</v>
      </c>
      <c r="N67" s="60">
        <v>192.4</v>
      </c>
    </row>
    <row r="68" spans="1:14" ht="65.25" thickBot="1">
      <c r="A68" s="52">
        <v>21</v>
      </c>
      <c r="B68" s="53" t="s">
        <v>96</v>
      </c>
      <c r="C68" s="52">
        <v>222</v>
      </c>
      <c r="D68" s="62">
        <v>0.06</v>
      </c>
      <c r="E68" s="62">
        <v>0.01</v>
      </c>
      <c r="F68" s="62">
        <v>15.18</v>
      </c>
      <c r="G68" s="62">
        <v>59</v>
      </c>
      <c r="H68" s="52">
        <v>21</v>
      </c>
      <c r="I68" s="53" t="s">
        <v>96</v>
      </c>
      <c r="J68" s="52">
        <v>222</v>
      </c>
      <c r="K68" s="62">
        <v>0.06</v>
      </c>
      <c r="L68" s="62">
        <v>0.01</v>
      </c>
      <c r="M68" s="62">
        <v>15.18</v>
      </c>
      <c r="N68" s="62">
        <v>59</v>
      </c>
    </row>
    <row r="69" spans="1:14" s="69" customFormat="1" ht="129.75" thickBot="1">
      <c r="A69" s="52">
        <v>2</v>
      </c>
      <c r="B69" s="53" t="s">
        <v>51</v>
      </c>
      <c r="C69" s="52">
        <v>51</v>
      </c>
      <c r="D69" s="62">
        <v>5.47</v>
      </c>
      <c r="E69" s="62">
        <v>6.68</v>
      </c>
      <c r="F69" s="62">
        <v>17.27</v>
      </c>
      <c r="G69" s="62">
        <v>152</v>
      </c>
      <c r="H69" s="52">
        <v>2</v>
      </c>
      <c r="I69" s="53" t="s">
        <v>51</v>
      </c>
      <c r="J69" s="52">
        <v>59</v>
      </c>
      <c r="K69" s="62">
        <v>6.33</v>
      </c>
      <c r="L69" s="62">
        <v>8.02</v>
      </c>
      <c r="M69" s="62">
        <v>19.74</v>
      </c>
      <c r="N69" s="62">
        <v>177</v>
      </c>
    </row>
    <row r="70" spans="1:14" ht="258.75" thickBot="1">
      <c r="A70" s="52" t="s">
        <v>32</v>
      </c>
      <c r="B70" s="53" t="s">
        <v>120</v>
      </c>
      <c r="C70" s="54">
        <v>150</v>
      </c>
      <c r="D70" s="62">
        <v>0.6</v>
      </c>
      <c r="E70" s="62">
        <v>0.6</v>
      </c>
      <c r="F70" s="62">
        <v>14.7</v>
      </c>
      <c r="G70" s="62">
        <v>70.5</v>
      </c>
      <c r="H70" s="52" t="s">
        <v>32</v>
      </c>
      <c r="I70" s="53" t="s">
        <v>120</v>
      </c>
      <c r="J70" s="54">
        <v>150</v>
      </c>
      <c r="K70" s="62">
        <v>0.6</v>
      </c>
      <c r="L70" s="62">
        <v>0.6</v>
      </c>
      <c r="M70" s="62">
        <v>14.7</v>
      </c>
      <c r="N70" s="62">
        <v>70.5</v>
      </c>
    </row>
    <row r="71" spans="1:14" ht="65.25" thickBot="1">
      <c r="A71" s="52"/>
      <c r="B71" s="53" t="s">
        <v>29</v>
      </c>
      <c r="C71" s="70">
        <f>C67+C68+C69+C70</f>
        <v>553</v>
      </c>
      <c r="D71" s="77">
        <f>SUM(D67:D70)</f>
        <v>17.1</v>
      </c>
      <c r="E71" s="77">
        <f>SUM(E67:E70)</f>
        <v>8.629999999999999</v>
      </c>
      <c r="F71" s="77">
        <f>SUM(F67:F70)</f>
        <v>50.22</v>
      </c>
      <c r="G71" s="77">
        <f>SUM(G67:G70)</f>
        <v>473.9</v>
      </c>
      <c r="H71" s="52"/>
      <c r="I71" s="53" t="s">
        <v>29</v>
      </c>
      <c r="J71" s="70">
        <f>J67+J68+J69+J70</f>
        <v>561</v>
      </c>
      <c r="K71" s="77">
        <f>SUM(K67:K70)</f>
        <v>17.96</v>
      </c>
      <c r="L71" s="77">
        <f>SUM(L67:L70)</f>
        <v>9.969999999999999</v>
      </c>
      <c r="M71" s="77">
        <f>SUM(M67:M70)</f>
        <v>52.69</v>
      </c>
      <c r="N71" s="77">
        <f>SUM(N67:N70)</f>
        <v>498.9</v>
      </c>
    </row>
    <row r="72" spans="1:14" ht="65.25" thickBot="1">
      <c r="A72" s="109" t="s">
        <v>8</v>
      </c>
      <c r="B72" s="110"/>
      <c r="C72" s="110"/>
      <c r="D72" s="110"/>
      <c r="E72" s="110"/>
      <c r="F72" s="110"/>
      <c r="G72" s="111"/>
      <c r="H72" s="109" t="s">
        <v>8</v>
      </c>
      <c r="I72" s="110"/>
      <c r="J72" s="110"/>
      <c r="K72" s="110"/>
      <c r="L72" s="110"/>
      <c r="M72" s="110"/>
      <c r="N72" s="111"/>
    </row>
    <row r="73" spans="1:14" ht="194.25" thickBot="1">
      <c r="A73" s="52">
        <v>22</v>
      </c>
      <c r="B73" s="53" t="s">
        <v>59</v>
      </c>
      <c r="C73" s="71" t="s">
        <v>35</v>
      </c>
      <c r="D73" s="57">
        <v>0.72</v>
      </c>
      <c r="E73" s="57">
        <v>2.82</v>
      </c>
      <c r="F73" s="57">
        <v>4.62</v>
      </c>
      <c r="G73" s="57">
        <v>46.8</v>
      </c>
      <c r="H73" s="52">
        <v>22</v>
      </c>
      <c r="I73" s="53" t="s">
        <v>59</v>
      </c>
      <c r="J73" s="71" t="s">
        <v>27</v>
      </c>
      <c r="K73" s="57">
        <v>1.2</v>
      </c>
      <c r="L73" s="57">
        <v>4.7</v>
      </c>
      <c r="M73" s="57">
        <v>7.7</v>
      </c>
      <c r="N73" s="57">
        <v>78</v>
      </c>
    </row>
    <row r="74" spans="1:14" ht="129.75" thickBot="1">
      <c r="A74" s="52">
        <v>23</v>
      </c>
      <c r="B74" s="53" t="s">
        <v>105</v>
      </c>
      <c r="C74" s="71" t="s">
        <v>45</v>
      </c>
      <c r="D74" s="57">
        <v>7.52</v>
      </c>
      <c r="E74" s="57">
        <v>3.77</v>
      </c>
      <c r="F74" s="57">
        <v>36.05</v>
      </c>
      <c r="G74" s="57">
        <v>135</v>
      </c>
      <c r="H74" s="52">
        <v>23</v>
      </c>
      <c r="I74" s="53" t="s">
        <v>105</v>
      </c>
      <c r="J74" s="71" t="s">
        <v>45</v>
      </c>
      <c r="K74" s="57">
        <v>7.52</v>
      </c>
      <c r="L74" s="57">
        <v>3.77</v>
      </c>
      <c r="M74" s="57">
        <v>36.05</v>
      </c>
      <c r="N74" s="57">
        <v>135</v>
      </c>
    </row>
    <row r="75" spans="1:14" ht="129.75" thickBot="1">
      <c r="A75" s="52">
        <v>24</v>
      </c>
      <c r="B75" s="58" t="s">
        <v>153</v>
      </c>
      <c r="C75" s="59">
        <v>160</v>
      </c>
      <c r="D75" s="57">
        <v>24.18</v>
      </c>
      <c r="E75" s="57">
        <v>20.58</v>
      </c>
      <c r="F75" s="57">
        <v>24.85</v>
      </c>
      <c r="G75" s="60">
        <v>380.8</v>
      </c>
      <c r="H75" s="52">
        <v>24</v>
      </c>
      <c r="I75" s="58" t="s">
        <v>153</v>
      </c>
      <c r="J75" s="59">
        <v>160</v>
      </c>
      <c r="K75" s="57">
        <v>24.18</v>
      </c>
      <c r="L75" s="57">
        <v>20.58</v>
      </c>
      <c r="M75" s="57">
        <v>24.85</v>
      </c>
      <c r="N75" s="60">
        <v>380.8</v>
      </c>
    </row>
    <row r="76" spans="1:14" ht="194.25" thickBot="1">
      <c r="A76" s="52" t="s">
        <v>151</v>
      </c>
      <c r="B76" s="53" t="s">
        <v>125</v>
      </c>
      <c r="C76" s="56" t="s">
        <v>64</v>
      </c>
      <c r="D76" s="57">
        <v>7.43</v>
      </c>
      <c r="E76" s="57">
        <v>6.11</v>
      </c>
      <c r="F76" s="57">
        <v>36.55</v>
      </c>
      <c r="G76" s="57">
        <v>233.33</v>
      </c>
      <c r="H76" s="52" t="s">
        <v>151</v>
      </c>
      <c r="I76" s="53" t="s">
        <v>125</v>
      </c>
      <c r="J76" s="56" t="s">
        <v>46</v>
      </c>
      <c r="K76" s="57">
        <v>8.92</v>
      </c>
      <c r="L76" s="57">
        <v>7.33</v>
      </c>
      <c r="M76" s="57">
        <v>43.86</v>
      </c>
      <c r="N76" s="57">
        <v>280</v>
      </c>
    </row>
    <row r="77" spans="1:14" ht="65.25" thickBot="1">
      <c r="A77" s="52">
        <v>8</v>
      </c>
      <c r="B77" s="53" t="s">
        <v>37</v>
      </c>
      <c r="C77" s="59">
        <v>200</v>
      </c>
      <c r="D77" s="57">
        <v>1</v>
      </c>
      <c r="E77" s="57">
        <v>0.2</v>
      </c>
      <c r="F77" s="57">
        <v>20.2</v>
      </c>
      <c r="G77" s="57">
        <v>75</v>
      </c>
      <c r="H77" s="52">
        <v>8</v>
      </c>
      <c r="I77" s="53" t="s">
        <v>37</v>
      </c>
      <c r="J77" s="59">
        <v>200</v>
      </c>
      <c r="K77" s="57">
        <v>1</v>
      </c>
      <c r="L77" s="57">
        <v>0.2</v>
      </c>
      <c r="M77" s="57">
        <v>20.2</v>
      </c>
      <c r="N77" s="57">
        <v>75</v>
      </c>
    </row>
    <row r="78" spans="1:14" ht="65.25" thickBot="1">
      <c r="A78" s="52" t="s">
        <v>32</v>
      </c>
      <c r="B78" s="53" t="s">
        <v>28</v>
      </c>
      <c r="C78" s="52">
        <v>50</v>
      </c>
      <c r="D78" s="62">
        <v>4</v>
      </c>
      <c r="E78" s="62">
        <v>0.75</v>
      </c>
      <c r="F78" s="62">
        <v>20.05</v>
      </c>
      <c r="G78" s="62">
        <v>104</v>
      </c>
      <c r="H78" s="52" t="s">
        <v>32</v>
      </c>
      <c r="I78" s="53" t="s">
        <v>28</v>
      </c>
      <c r="J78" s="52">
        <v>70</v>
      </c>
      <c r="K78" s="62">
        <v>5.6</v>
      </c>
      <c r="L78" s="62">
        <v>1.05</v>
      </c>
      <c r="M78" s="62">
        <v>28.07</v>
      </c>
      <c r="N78" s="62">
        <v>145.6</v>
      </c>
    </row>
    <row r="79" spans="1:14" ht="65.25" thickBot="1">
      <c r="A79" s="52" t="s">
        <v>32</v>
      </c>
      <c r="B79" s="53" t="s">
        <v>7</v>
      </c>
      <c r="C79" s="54">
        <v>48</v>
      </c>
      <c r="D79" s="54">
        <v>2.35</v>
      </c>
      <c r="E79" s="62">
        <v>0.48</v>
      </c>
      <c r="F79" s="62">
        <v>21.5</v>
      </c>
      <c r="G79" s="62">
        <v>96</v>
      </c>
      <c r="H79" s="52" t="s">
        <v>32</v>
      </c>
      <c r="I79" s="53" t="s">
        <v>7</v>
      </c>
      <c r="J79" s="54">
        <v>70</v>
      </c>
      <c r="K79" s="54">
        <v>3.43</v>
      </c>
      <c r="L79" s="62">
        <v>0.7</v>
      </c>
      <c r="M79" s="62">
        <v>31.36</v>
      </c>
      <c r="N79" s="62">
        <v>140</v>
      </c>
    </row>
    <row r="80" spans="1:14" ht="65.25" thickBot="1">
      <c r="A80" s="52"/>
      <c r="B80" s="53" t="s">
        <v>29</v>
      </c>
      <c r="C80" s="59">
        <f>C73+C74+C75+C76+C77+C78+C79</f>
        <v>918</v>
      </c>
      <c r="D80" s="60">
        <f>SUM(D73:D79)</f>
        <v>47.2</v>
      </c>
      <c r="E80" s="60">
        <f>SUM(E73:E79)</f>
        <v>34.71</v>
      </c>
      <c r="F80" s="60">
        <f>SUM(F73:F79)</f>
        <v>163.82</v>
      </c>
      <c r="G80" s="60">
        <f>SUM(G73:G79)</f>
        <v>1070.93</v>
      </c>
      <c r="H80" s="52"/>
      <c r="I80" s="53" t="s">
        <v>29</v>
      </c>
      <c r="J80" s="59">
        <f>J73+J74+J75+J76+J77+J78+J79</f>
        <v>1030</v>
      </c>
      <c r="K80" s="60">
        <f>SUM(K73:K79)</f>
        <v>51.85</v>
      </c>
      <c r="L80" s="60">
        <f>SUM(L73:L79)</f>
        <v>38.33</v>
      </c>
      <c r="M80" s="60">
        <f>SUM(M73:M79)</f>
        <v>192.08999999999997</v>
      </c>
      <c r="N80" s="60">
        <f>SUM(N73:N79)</f>
        <v>1234.3999999999999</v>
      </c>
    </row>
    <row r="81" spans="1:14" ht="65.25" thickBot="1">
      <c r="A81" s="109" t="s">
        <v>131</v>
      </c>
      <c r="B81" s="110"/>
      <c r="C81" s="110"/>
      <c r="D81" s="110"/>
      <c r="E81" s="110"/>
      <c r="F81" s="110"/>
      <c r="G81" s="111"/>
      <c r="H81" s="109" t="s">
        <v>131</v>
      </c>
      <c r="I81" s="110"/>
      <c r="J81" s="110"/>
      <c r="K81" s="110"/>
      <c r="L81" s="110"/>
      <c r="M81" s="110"/>
      <c r="N81" s="111"/>
    </row>
    <row r="82" spans="1:14" ht="328.5" customHeight="1" thickBot="1">
      <c r="A82" s="52" t="s">
        <v>32</v>
      </c>
      <c r="B82" s="53" t="s">
        <v>149</v>
      </c>
      <c r="C82" s="54">
        <v>100</v>
      </c>
      <c r="D82" s="55">
        <v>8.8</v>
      </c>
      <c r="E82" s="62">
        <v>2.2</v>
      </c>
      <c r="F82" s="62">
        <v>50.3</v>
      </c>
      <c r="G82" s="62">
        <v>257</v>
      </c>
      <c r="H82" s="52" t="s">
        <v>32</v>
      </c>
      <c r="I82" s="53" t="s">
        <v>149</v>
      </c>
      <c r="J82" s="54">
        <v>100</v>
      </c>
      <c r="K82" s="55">
        <v>8.8</v>
      </c>
      <c r="L82" s="62">
        <v>2.2</v>
      </c>
      <c r="M82" s="62">
        <v>50.3</v>
      </c>
      <c r="N82" s="62">
        <v>257</v>
      </c>
    </row>
    <row r="83" spans="1:14" ht="129.75" thickBot="1">
      <c r="A83" s="52">
        <v>27</v>
      </c>
      <c r="B83" s="53" t="s">
        <v>148</v>
      </c>
      <c r="C83" s="56" t="s">
        <v>26</v>
      </c>
      <c r="D83" s="57">
        <v>0.16</v>
      </c>
      <c r="E83" s="57">
        <v>0.16</v>
      </c>
      <c r="F83" s="57">
        <v>18.89</v>
      </c>
      <c r="G83" s="57">
        <v>79</v>
      </c>
      <c r="H83" s="52">
        <v>27</v>
      </c>
      <c r="I83" s="53" t="s">
        <v>148</v>
      </c>
      <c r="J83" s="56" t="s">
        <v>26</v>
      </c>
      <c r="K83" s="57">
        <v>0.16</v>
      </c>
      <c r="L83" s="57">
        <v>0.16</v>
      </c>
      <c r="M83" s="57">
        <v>18.89</v>
      </c>
      <c r="N83" s="57">
        <v>79</v>
      </c>
    </row>
    <row r="84" spans="1:14" ht="258.75" thickBot="1">
      <c r="A84" s="52" t="s">
        <v>32</v>
      </c>
      <c r="B84" s="53" t="s">
        <v>120</v>
      </c>
      <c r="C84" s="54">
        <v>100</v>
      </c>
      <c r="D84" s="62">
        <v>0.4</v>
      </c>
      <c r="E84" s="62">
        <v>0.4</v>
      </c>
      <c r="F84" s="62">
        <v>9.8</v>
      </c>
      <c r="G84" s="62">
        <v>47</v>
      </c>
      <c r="H84" s="52" t="s">
        <v>32</v>
      </c>
      <c r="I84" s="53" t="s">
        <v>120</v>
      </c>
      <c r="J84" s="54">
        <v>100</v>
      </c>
      <c r="K84" s="62">
        <v>0.4</v>
      </c>
      <c r="L84" s="62">
        <v>0.4</v>
      </c>
      <c r="M84" s="62">
        <v>9.8</v>
      </c>
      <c r="N84" s="62">
        <v>47</v>
      </c>
    </row>
    <row r="85" spans="1:14" ht="65.25" thickBot="1">
      <c r="A85" s="52"/>
      <c r="B85" s="53" t="s">
        <v>29</v>
      </c>
      <c r="C85" s="59">
        <f>C82+C83+C84</f>
        <v>400</v>
      </c>
      <c r="D85" s="57">
        <f>D82+D83+D84</f>
        <v>9.360000000000001</v>
      </c>
      <c r="E85" s="57">
        <f>E82+E83+E84</f>
        <v>2.7600000000000002</v>
      </c>
      <c r="F85" s="57">
        <f>F82+F83+F84</f>
        <v>78.99</v>
      </c>
      <c r="G85" s="57">
        <f>G82+G83+G84</f>
        <v>383</v>
      </c>
      <c r="H85" s="52"/>
      <c r="I85" s="53" t="s">
        <v>29</v>
      </c>
      <c r="J85" s="70">
        <f>J82+J83+J84</f>
        <v>400</v>
      </c>
      <c r="K85" s="57">
        <f>K82+K83+K84</f>
        <v>9.360000000000001</v>
      </c>
      <c r="L85" s="57">
        <f>L82+L83+L84</f>
        <v>2.7600000000000002</v>
      </c>
      <c r="M85" s="57">
        <f>M82+M83+M84</f>
        <v>78.99</v>
      </c>
      <c r="N85" s="57">
        <f>N82+N83+N84</f>
        <v>383</v>
      </c>
    </row>
    <row r="86" spans="1:14" ht="65.25" thickBot="1">
      <c r="A86" s="52"/>
      <c r="B86" s="53"/>
      <c r="C86" s="56"/>
      <c r="D86" s="63" t="s">
        <v>1</v>
      </c>
      <c r="E86" s="64" t="s">
        <v>2</v>
      </c>
      <c r="F86" s="64" t="s">
        <v>3</v>
      </c>
      <c r="G86" s="73" t="s">
        <v>4</v>
      </c>
      <c r="H86" s="52"/>
      <c r="I86" s="53"/>
      <c r="J86" s="56"/>
      <c r="K86" s="63" t="s">
        <v>1</v>
      </c>
      <c r="L86" s="64" t="s">
        <v>2</v>
      </c>
      <c r="M86" s="64" t="s">
        <v>3</v>
      </c>
      <c r="N86" s="73" t="s">
        <v>4</v>
      </c>
    </row>
    <row r="87" spans="1:14" ht="65.25" thickBot="1">
      <c r="A87" s="52"/>
      <c r="B87" s="74" t="s">
        <v>9</v>
      </c>
      <c r="C87" s="56"/>
      <c r="D87" s="57">
        <f>SUM(D71+D80+D85)</f>
        <v>73.66000000000001</v>
      </c>
      <c r="E87" s="57">
        <f>SUM(E71+E80+E85)</f>
        <v>46.1</v>
      </c>
      <c r="F87" s="57">
        <f>SUM(F71+F80+F85)</f>
        <v>293.03</v>
      </c>
      <c r="G87" s="57">
        <f>SUM(G71+G80+G85)</f>
        <v>1927.83</v>
      </c>
      <c r="H87" s="52"/>
      <c r="I87" s="74" t="s">
        <v>9</v>
      </c>
      <c r="J87" s="56"/>
      <c r="K87" s="57">
        <f>SUM(K71+K80+K85)</f>
        <v>79.17</v>
      </c>
      <c r="L87" s="57">
        <f>SUM(L71+L80+L85)</f>
        <v>51.059999999999995</v>
      </c>
      <c r="M87" s="57">
        <f>SUM(M71+M80+M85)</f>
        <v>323.77</v>
      </c>
      <c r="N87" s="57">
        <f>SUM(N71+N80+N85)</f>
        <v>2116.2999999999997</v>
      </c>
    </row>
    <row r="88" spans="1:14" ht="129" thickBot="1">
      <c r="A88" s="52"/>
      <c r="B88" s="74" t="s">
        <v>10</v>
      </c>
      <c r="C88" s="56"/>
      <c r="D88" s="57">
        <v>77</v>
      </c>
      <c r="E88" s="57">
        <v>79</v>
      </c>
      <c r="F88" s="57">
        <v>335</v>
      </c>
      <c r="G88" s="57">
        <v>2350</v>
      </c>
      <c r="H88" s="52"/>
      <c r="I88" s="74" t="s">
        <v>10</v>
      </c>
      <c r="J88" s="56"/>
      <c r="K88" s="57">
        <v>90</v>
      </c>
      <c r="L88" s="57">
        <v>92</v>
      </c>
      <c r="M88" s="57">
        <v>383</v>
      </c>
      <c r="N88" s="57">
        <v>2720</v>
      </c>
    </row>
    <row r="89" spans="1:14" ht="256.5" thickBot="1">
      <c r="A89" s="75"/>
      <c r="B89" s="76" t="s">
        <v>11</v>
      </c>
      <c r="C89" s="64"/>
      <c r="D89" s="72">
        <f>D87*100/D88</f>
        <v>95.66233766233768</v>
      </c>
      <c r="E89" s="72">
        <f>E87*100/E88</f>
        <v>58.35443037974684</v>
      </c>
      <c r="F89" s="72">
        <f>F87*100/F88</f>
        <v>87.47164179104476</v>
      </c>
      <c r="G89" s="72">
        <f>G87*100/G88</f>
        <v>82.03531914893617</v>
      </c>
      <c r="H89" s="75"/>
      <c r="I89" s="76" t="s">
        <v>11</v>
      </c>
      <c r="J89" s="64"/>
      <c r="K89" s="72">
        <f>K87*100/K88</f>
        <v>87.96666666666667</v>
      </c>
      <c r="L89" s="72">
        <f>L87*100/L88</f>
        <v>55.49999999999999</v>
      </c>
      <c r="M89" s="72">
        <f>M87*100/M88</f>
        <v>84.53524804177546</v>
      </c>
      <c r="N89" s="72">
        <f>N87*100/N88</f>
        <v>77.80514705882352</v>
      </c>
    </row>
    <row r="90" spans="1:14" ht="65.25" thickBot="1">
      <c r="A90" s="109" t="s">
        <v>133</v>
      </c>
      <c r="B90" s="110"/>
      <c r="C90" s="110"/>
      <c r="D90" s="110"/>
      <c r="E90" s="110"/>
      <c r="F90" s="110"/>
      <c r="G90" s="111"/>
      <c r="H90" s="109" t="s">
        <v>136</v>
      </c>
      <c r="I90" s="110"/>
      <c r="J90" s="110"/>
      <c r="K90" s="110"/>
      <c r="L90" s="110"/>
      <c r="M90" s="110"/>
      <c r="N90" s="111"/>
    </row>
    <row r="91" spans="1:14" ht="65.25" thickBot="1">
      <c r="A91" s="109" t="s">
        <v>14</v>
      </c>
      <c r="B91" s="110"/>
      <c r="C91" s="110"/>
      <c r="D91" s="110"/>
      <c r="E91" s="110"/>
      <c r="F91" s="110"/>
      <c r="G91" s="111"/>
      <c r="H91" s="109" t="s">
        <v>14</v>
      </c>
      <c r="I91" s="110"/>
      <c r="J91" s="110"/>
      <c r="K91" s="110"/>
      <c r="L91" s="110"/>
      <c r="M91" s="110"/>
      <c r="N91" s="111"/>
    </row>
    <row r="92" spans="1:14" ht="65.25" thickBot="1">
      <c r="A92" s="117" t="s">
        <v>30</v>
      </c>
      <c r="B92" s="115" t="s">
        <v>22</v>
      </c>
      <c r="C92" s="119" t="s">
        <v>23</v>
      </c>
      <c r="D92" s="109" t="s">
        <v>24</v>
      </c>
      <c r="E92" s="110"/>
      <c r="F92" s="111"/>
      <c r="G92" s="115" t="s">
        <v>25</v>
      </c>
      <c r="H92" s="117" t="s">
        <v>30</v>
      </c>
      <c r="I92" s="115" t="s">
        <v>22</v>
      </c>
      <c r="J92" s="119" t="s">
        <v>23</v>
      </c>
      <c r="K92" s="109" t="s">
        <v>24</v>
      </c>
      <c r="L92" s="110"/>
      <c r="M92" s="111"/>
      <c r="N92" s="115" t="s">
        <v>25</v>
      </c>
    </row>
    <row r="93" spans="1:14" ht="65.25" thickBot="1">
      <c r="A93" s="118"/>
      <c r="B93" s="116"/>
      <c r="C93" s="120"/>
      <c r="D93" s="63" t="s">
        <v>1</v>
      </c>
      <c r="E93" s="64" t="s">
        <v>2</v>
      </c>
      <c r="F93" s="64" t="s">
        <v>3</v>
      </c>
      <c r="G93" s="116"/>
      <c r="H93" s="118"/>
      <c r="I93" s="116"/>
      <c r="J93" s="120"/>
      <c r="K93" s="63" t="s">
        <v>1</v>
      </c>
      <c r="L93" s="64" t="s">
        <v>2</v>
      </c>
      <c r="M93" s="64" t="s">
        <v>3</v>
      </c>
      <c r="N93" s="116"/>
    </row>
    <row r="94" spans="1:14" ht="65.25" thickBot="1">
      <c r="A94" s="65">
        <v>1</v>
      </c>
      <c r="B94" s="66">
        <v>2</v>
      </c>
      <c r="C94" s="67">
        <v>3</v>
      </c>
      <c r="D94" s="68">
        <v>4</v>
      </c>
      <c r="E94" s="66">
        <v>5</v>
      </c>
      <c r="F94" s="66">
        <v>6</v>
      </c>
      <c r="G94" s="66">
        <v>7</v>
      </c>
      <c r="H94" s="65">
        <v>1</v>
      </c>
      <c r="I94" s="66">
        <v>2</v>
      </c>
      <c r="J94" s="67">
        <v>3</v>
      </c>
      <c r="K94" s="68">
        <v>4</v>
      </c>
      <c r="L94" s="66">
        <v>5</v>
      </c>
      <c r="M94" s="66">
        <v>6</v>
      </c>
      <c r="N94" s="66">
        <v>7</v>
      </c>
    </row>
    <row r="95" spans="1:14" ht="65.25" thickBot="1">
      <c r="A95" s="109" t="s">
        <v>5</v>
      </c>
      <c r="B95" s="110"/>
      <c r="C95" s="110"/>
      <c r="D95" s="110"/>
      <c r="E95" s="110"/>
      <c r="F95" s="110"/>
      <c r="G95" s="111"/>
      <c r="H95" s="109" t="s">
        <v>5</v>
      </c>
      <c r="I95" s="110"/>
      <c r="J95" s="110"/>
      <c r="K95" s="110"/>
      <c r="L95" s="110"/>
      <c r="M95" s="110"/>
      <c r="N95" s="111"/>
    </row>
    <row r="96" spans="1:14" ht="129.75" thickBot="1">
      <c r="A96" s="54">
        <v>28</v>
      </c>
      <c r="B96" s="53" t="s">
        <v>95</v>
      </c>
      <c r="C96" s="59">
        <v>200</v>
      </c>
      <c r="D96" s="60">
        <v>6.27</v>
      </c>
      <c r="E96" s="60">
        <v>10.87</v>
      </c>
      <c r="F96" s="60">
        <v>33.83</v>
      </c>
      <c r="G96" s="60">
        <v>258</v>
      </c>
      <c r="H96" s="54">
        <v>28</v>
      </c>
      <c r="I96" s="53" t="s">
        <v>95</v>
      </c>
      <c r="J96" s="59">
        <v>200</v>
      </c>
      <c r="K96" s="60">
        <v>6.27</v>
      </c>
      <c r="L96" s="60">
        <v>10.87</v>
      </c>
      <c r="M96" s="60">
        <v>33.83</v>
      </c>
      <c r="N96" s="60">
        <v>258</v>
      </c>
    </row>
    <row r="97" spans="1:14" ht="65.25" thickBot="1">
      <c r="A97" s="52">
        <v>29</v>
      </c>
      <c r="B97" s="53" t="s">
        <v>6</v>
      </c>
      <c r="C97" s="56" t="s">
        <v>128</v>
      </c>
      <c r="D97" s="57">
        <v>0</v>
      </c>
      <c r="E97" s="57">
        <v>0</v>
      </c>
      <c r="F97" s="57">
        <v>14.97</v>
      </c>
      <c r="G97" s="57">
        <v>57</v>
      </c>
      <c r="H97" s="52">
        <v>29</v>
      </c>
      <c r="I97" s="53" t="s">
        <v>6</v>
      </c>
      <c r="J97" s="56" t="s">
        <v>128</v>
      </c>
      <c r="K97" s="57">
        <v>0</v>
      </c>
      <c r="L97" s="57">
        <v>0</v>
      </c>
      <c r="M97" s="57">
        <v>14.97</v>
      </c>
      <c r="N97" s="57">
        <v>57</v>
      </c>
    </row>
    <row r="98" spans="1:14" ht="65.25" thickBot="1">
      <c r="A98" s="52">
        <v>30</v>
      </c>
      <c r="B98" s="53" t="s">
        <v>53</v>
      </c>
      <c r="C98" s="52">
        <v>39</v>
      </c>
      <c r="D98" s="62">
        <v>2.69</v>
      </c>
      <c r="E98" s="62">
        <v>3.14</v>
      </c>
      <c r="F98" s="62">
        <v>17.27</v>
      </c>
      <c r="G98" s="62">
        <v>108</v>
      </c>
      <c r="H98" s="52">
        <v>30</v>
      </c>
      <c r="I98" s="53" t="s">
        <v>53</v>
      </c>
      <c r="J98" s="52">
        <v>45</v>
      </c>
      <c r="K98" s="62">
        <v>3.08</v>
      </c>
      <c r="L98" s="62">
        <v>3.89</v>
      </c>
      <c r="M98" s="62">
        <v>19.74</v>
      </c>
      <c r="N98" s="62">
        <v>126</v>
      </c>
    </row>
    <row r="99" spans="1:14" ht="65.25" thickBot="1">
      <c r="A99" s="52">
        <v>31</v>
      </c>
      <c r="B99" s="53" t="s">
        <v>31</v>
      </c>
      <c r="C99" s="70">
        <v>40</v>
      </c>
      <c r="D99" s="57">
        <v>5.1</v>
      </c>
      <c r="E99" s="57">
        <v>4.6</v>
      </c>
      <c r="F99" s="57">
        <v>0.3</v>
      </c>
      <c r="G99" s="57">
        <v>63</v>
      </c>
      <c r="H99" s="52">
        <v>31</v>
      </c>
      <c r="I99" s="53" t="s">
        <v>31</v>
      </c>
      <c r="J99" s="70">
        <v>40</v>
      </c>
      <c r="K99" s="57">
        <v>5.1</v>
      </c>
      <c r="L99" s="57">
        <v>4.6</v>
      </c>
      <c r="M99" s="57">
        <v>0.3</v>
      </c>
      <c r="N99" s="57">
        <v>63</v>
      </c>
    </row>
    <row r="100" spans="1:14" ht="258.75" thickBot="1">
      <c r="A100" s="52" t="s">
        <v>32</v>
      </c>
      <c r="B100" s="53" t="s">
        <v>120</v>
      </c>
      <c r="C100" s="54">
        <v>100</v>
      </c>
      <c r="D100" s="62">
        <v>0.4</v>
      </c>
      <c r="E100" s="62">
        <v>0.4</v>
      </c>
      <c r="F100" s="62">
        <v>9.8</v>
      </c>
      <c r="G100" s="62">
        <v>47</v>
      </c>
      <c r="H100" s="52" t="s">
        <v>32</v>
      </c>
      <c r="I100" s="53" t="s">
        <v>120</v>
      </c>
      <c r="J100" s="54">
        <v>100</v>
      </c>
      <c r="K100" s="62">
        <v>0.4</v>
      </c>
      <c r="L100" s="62">
        <v>0.4</v>
      </c>
      <c r="M100" s="62">
        <v>9.8</v>
      </c>
      <c r="N100" s="62">
        <v>47</v>
      </c>
    </row>
    <row r="101" spans="1:14" ht="65.25" thickBot="1">
      <c r="A101" s="52"/>
      <c r="B101" s="53" t="s">
        <v>29</v>
      </c>
      <c r="C101" s="70">
        <f>C96+C97+C98+C99+C100</f>
        <v>594</v>
      </c>
      <c r="D101" s="52">
        <f>SUM(D96:D100)</f>
        <v>14.459999999999999</v>
      </c>
      <c r="E101" s="52">
        <f>SUM(E96:E100)</f>
        <v>19.009999999999998</v>
      </c>
      <c r="F101" s="52">
        <f>SUM(F96:F100)</f>
        <v>76.16999999999999</v>
      </c>
      <c r="G101" s="52">
        <f>SUM(G96:G100)</f>
        <v>533</v>
      </c>
      <c r="H101" s="52"/>
      <c r="I101" s="53" t="s">
        <v>29</v>
      </c>
      <c r="J101" s="52">
        <f>J96+J97+J98+J99+J100</f>
        <v>600</v>
      </c>
      <c r="K101" s="52">
        <f>SUM(K96:K100)</f>
        <v>14.85</v>
      </c>
      <c r="L101" s="52">
        <f>SUM(L96:L100)</f>
        <v>19.759999999999998</v>
      </c>
      <c r="M101" s="52">
        <f>SUM(M96:M100)</f>
        <v>78.63999999999999</v>
      </c>
      <c r="N101" s="52">
        <f>SUM(N96:N100)</f>
        <v>551</v>
      </c>
    </row>
    <row r="102" spans="1:14" ht="65.25" thickBot="1">
      <c r="A102" s="109" t="s">
        <v>8</v>
      </c>
      <c r="B102" s="110"/>
      <c r="C102" s="110"/>
      <c r="D102" s="110"/>
      <c r="E102" s="110"/>
      <c r="F102" s="110"/>
      <c r="G102" s="111"/>
      <c r="H102" s="109" t="s">
        <v>8</v>
      </c>
      <c r="I102" s="110"/>
      <c r="J102" s="110"/>
      <c r="K102" s="110"/>
      <c r="L102" s="110"/>
      <c r="M102" s="110"/>
      <c r="N102" s="111"/>
    </row>
    <row r="103" spans="1:14" ht="194.25" thickBot="1">
      <c r="A103" s="52">
        <v>32</v>
      </c>
      <c r="B103" s="53" t="s">
        <v>108</v>
      </c>
      <c r="C103" s="71" t="s">
        <v>35</v>
      </c>
      <c r="D103" s="57">
        <v>1.32</v>
      </c>
      <c r="E103" s="57">
        <v>0.24</v>
      </c>
      <c r="F103" s="57">
        <v>6.72</v>
      </c>
      <c r="G103" s="57">
        <v>34.8</v>
      </c>
      <c r="H103" s="52">
        <v>32</v>
      </c>
      <c r="I103" s="53" t="s">
        <v>108</v>
      </c>
      <c r="J103" s="71" t="s">
        <v>27</v>
      </c>
      <c r="K103" s="57">
        <v>2.2</v>
      </c>
      <c r="L103" s="57">
        <v>0.4</v>
      </c>
      <c r="M103" s="57">
        <v>11.2</v>
      </c>
      <c r="N103" s="57">
        <v>58</v>
      </c>
    </row>
    <row r="104" spans="1:14" ht="258.75" thickBot="1">
      <c r="A104" s="52" t="s">
        <v>152</v>
      </c>
      <c r="B104" s="53" t="s">
        <v>41</v>
      </c>
      <c r="C104" s="71" t="s">
        <v>45</v>
      </c>
      <c r="D104" s="57">
        <v>6.15</v>
      </c>
      <c r="E104" s="57">
        <v>5.96</v>
      </c>
      <c r="F104" s="57">
        <v>14.09</v>
      </c>
      <c r="G104" s="57">
        <v>153</v>
      </c>
      <c r="H104" s="52" t="s">
        <v>152</v>
      </c>
      <c r="I104" s="53" t="s">
        <v>41</v>
      </c>
      <c r="J104" s="71" t="s">
        <v>45</v>
      </c>
      <c r="K104" s="57">
        <v>6.15</v>
      </c>
      <c r="L104" s="57">
        <v>5.96</v>
      </c>
      <c r="M104" s="57">
        <v>14.09</v>
      </c>
      <c r="N104" s="57">
        <v>153</v>
      </c>
    </row>
    <row r="105" spans="1:14" ht="194.25" thickBot="1">
      <c r="A105" s="52">
        <v>35</v>
      </c>
      <c r="B105" s="53" t="s">
        <v>155</v>
      </c>
      <c r="C105" s="56" t="s">
        <v>154</v>
      </c>
      <c r="D105" s="57">
        <v>23.73</v>
      </c>
      <c r="E105" s="57">
        <v>11.31</v>
      </c>
      <c r="F105" s="57">
        <v>96.61</v>
      </c>
      <c r="G105" s="57">
        <v>278.8</v>
      </c>
      <c r="H105" s="52">
        <v>35</v>
      </c>
      <c r="I105" s="53" t="s">
        <v>155</v>
      </c>
      <c r="J105" s="56" t="s">
        <v>154</v>
      </c>
      <c r="K105" s="57">
        <v>23.73</v>
      </c>
      <c r="L105" s="57">
        <v>11.31</v>
      </c>
      <c r="M105" s="57">
        <v>96.61</v>
      </c>
      <c r="N105" s="57">
        <v>278.8</v>
      </c>
    </row>
    <row r="106" spans="1:14" ht="129.75" thickBot="1">
      <c r="A106" s="52">
        <v>36</v>
      </c>
      <c r="B106" s="53" t="s">
        <v>103</v>
      </c>
      <c r="C106" s="56" t="s">
        <v>104</v>
      </c>
      <c r="D106" s="57">
        <v>0.73</v>
      </c>
      <c r="E106" s="57">
        <v>4.23</v>
      </c>
      <c r="F106" s="57">
        <v>4.7</v>
      </c>
      <c r="G106" s="57">
        <v>54</v>
      </c>
      <c r="H106" s="52">
        <v>36</v>
      </c>
      <c r="I106" s="53" t="s">
        <v>103</v>
      </c>
      <c r="J106" s="56" t="s">
        <v>104</v>
      </c>
      <c r="K106" s="57">
        <v>0.73</v>
      </c>
      <c r="L106" s="57">
        <v>4.23</v>
      </c>
      <c r="M106" s="57">
        <v>4.7</v>
      </c>
      <c r="N106" s="57">
        <v>54</v>
      </c>
    </row>
    <row r="107" spans="1:14" ht="65.25" thickBot="1">
      <c r="A107" s="52">
        <v>37</v>
      </c>
      <c r="B107" s="53" t="s">
        <v>42</v>
      </c>
      <c r="C107" s="54">
        <v>180</v>
      </c>
      <c r="D107" s="62">
        <v>3</v>
      </c>
      <c r="E107" s="62">
        <v>4.92</v>
      </c>
      <c r="F107" s="62">
        <v>15.12</v>
      </c>
      <c r="G107" s="62">
        <v>119</v>
      </c>
      <c r="H107" s="52">
        <v>37</v>
      </c>
      <c r="I107" s="53" t="s">
        <v>42</v>
      </c>
      <c r="J107" s="54">
        <v>180</v>
      </c>
      <c r="K107" s="62">
        <v>3</v>
      </c>
      <c r="L107" s="62">
        <v>4.92</v>
      </c>
      <c r="M107" s="62">
        <v>15.12</v>
      </c>
      <c r="N107" s="62">
        <v>119</v>
      </c>
    </row>
    <row r="108" spans="1:14" ht="129.75" thickBot="1">
      <c r="A108" s="52">
        <v>18</v>
      </c>
      <c r="B108" s="53" t="s">
        <v>40</v>
      </c>
      <c r="C108" s="59">
        <v>200</v>
      </c>
      <c r="D108" s="57">
        <v>0.51</v>
      </c>
      <c r="E108" s="57">
        <v>0</v>
      </c>
      <c r="F108" s="57">
        <v>25.23</v>
      </c>
      <c r="G108" s="57">
        <v>106</v>
      </c>
      <c r="H108" s="52">
        <v>18</v>
      </c>
      <c r="I108" s="53" t="s">
        <v>40</v>
      </c>
      <c r="J108" s="59">
        <v>200</v>
      </c>
      <c r="K108" s="57">
        <v>0.66</v>
      </c>
      <c r="L108" s="57">
        <v>0</v>
      </c>
      <c r="M108" s="57">
        <v>28.35</v>
      </c>
      <c r="N108" s="57">
        <v>117</v>
      </c>
    </row>
    <row r="109" spans="1:14" ht="65.25" thickBot="1">
      <c r="A109" s="52" t="s">
        <v>32</v>
      </c>
      <c r="B109" s="53" t="s">
        <v>28</v>
      </c>
      <c r="C109" s="52">
        <v>50</v>
      </c>
      <c r="D109" s="62">
        <v>4</v>
      </c>
      <c r="E109" s="62">
        <v>0.75</v>
      </c>
      <c r="F109" s="62">
        <v>20.05</v>
      </c>
      <c r="G109" s="62">
        <v>104</v>
      </c>
      <c r="H109" s="52" t="s">
        <v>32</v>
      </c>
      <c r="I109" s="53" t="s">
        <v>28</v>
      </c>
      <c r="J109" s="52">
        <v>70</v>
      </c>
      <c r="K109" s="62">
        <v>5.6</v>
      </c>
      <c r="L109" s="62">
        <v>1.05</v>
      </c>
      <c r="M109" s="62">
        <v>28.07</v>
      </c>
      <c r="N109" s="62">
        <v>145.6</v>
      </c>
    </row>
    <row r="110" spans="1:14" ht="65.25" thickBot="1">
      <c r="A110" s="52" t="s">
        <v>32</v>
      </c>
      <c r="B110" s="53" t="s">
        <v>7</v>
      </c>
      <c r="C110" s="54">
        <v>48</v>
      </c>
      <c r="D110" s="54">
        <v>2.35</v>
      </c>
      <c r="E110" s="62">
        <v>0.48</v>
      </c>
      <c r="F110" s="62">
        <v>21.5</v>
      </c>
      <c r="G110" s="62">
        <v>96</v>
      </c>
      <c r="H110" s="52" t="s">
        <v>32</v>
      </c>
      <c r="I110" s="53" t="s">
        <v>7</v>
      </c>
      <c r="J110" s="54">
        <v>70</v>
      </c>
      <c r="K110" s="54">
        <v>3.43</v>
      </c>
      <c r="L110" s="62">
        <v>0.7</v>
      </c>
      <c r="M110" s="62">
        <v>31.36</v>
      </c>
      <c r="N110" s="62">
        <v>140</v>
      </c>
    </row>
    <row r="111" spans="1:14" ht="65.25" thickBot="1">
      <c r="A111" s="52"/>
      <c r="B111" s="53" t="s">
        <v>29</v>
      </c>
      <c r="C111" s="59">
        <f>C103+C104+C105+C106+C107+C108+C109+C110</f>
        <v>1008</v>
      </c>
      <c r="D111" s="60">
        <f>SUM(D103:D110)</f>
        <v>41.790000000000006</v>
      </c>
      <c r="E111" s="60">
        <f>SUM(E103:E110)</f>
        <v>27.890000000000004</v>
      </c>
      <c r="F111" s="60">
        <f>SUM(F103:F110)</f>
        <v>204.02</v>
      </c>
      <c r="G111" s="60">
        <f>SUM(G103:G110)</f>
        <v>945.6</v>
      </c>
      <c r="H111" s="52"/>
      <c r="I111" s="53" t="s">
        <v>29</v>
      </c>
      <c r="J111" s="59">
        <f>J103+J104+J105+J106+J107+J108+J109+J110</f>
        <v>1090</v>
      </c>
      <c r="K111" s="60">
        <f>SUM(K103:K110)</f>
        <v>45.49999999999999</v>
      </c>
      <c r="L111" s="60">
        <f>SUM(L103:L110)</f>
        <v>28.57</v>
      </c>
      <c r="M111" s="60">
        <f>SUM(M103:M110)</f>
        <v>229.5</v>
      </c>
      <c r="N111" s="60">
        <f>SUM(N103:N110)</f>
        <v>1065.4</v>
      </c>
    </row>
    <row r="112" spans="1:14" ht="65.25" thickBot="1">
      <c r="A112" s="109" t="s">
        <v>131</v>
      </c>
      <c r="B112" s="110"/>
      <c r="C112" s="110"/>
      <c r="D112" s="110"/>
      <c r="E112" s="110"/>
      <c r="F112" s="110"/>
      <c r="G112" s="111"/>
      <c r="H112" s="109" t="s">
        <v>131</v>
      </c>
      <c r="I112" s="110"/>
      <c r="J112" s="110"/>
      <c r="K112" s="110"/>
      <c r="L112" s="110"/>
      <c r="M112" s="110"/>
      <c r="N112" s="111"/>
    </row>
    <row r="113" spans="1:14" ht="258.75" thickBot="1">
      <c r="A113" s="52" t="s">
        <v>32</v>
      </c>
      <c r="B113" s="53" t="s">
        <v>56</v>
      </c>
      <c r="C113" s="54">
        <v>25</v>
      </c>
      <c r="D113" s="62">
        <v>1.88</v>
      </c>
      <c r="E113" s="62">
        <v>2.45</v>
      </c>
      <c r="F113" s="62">
        <v>18.6</v>
      </c>
      <c r="G113" s="62">
        <v>104.25</v>
      </c>
      <c r="H113" s="52" t="s">
        <v>32</v>
      </c>
      <c r="I113" s="53" t="s">
        <v>56</v>
      </c>
      <c r="J113" s="54">
        <v>50</v>
      </c>
      <c r="K113" s="62">
        <v>3.76</v>
      </c>
      <c r="L113" s="62">
        <v>4.9</v>
      </c>
      <c r="M113" s="62">
        <v>37.2</v>
      </c>
      <c r="N113" s="62">
        <v>208.5</v>
      </c>
    </row>
    <row r="114" spans="1:14" ht="258.75" thickBot="1">
      <c r="A114" s="52">
        <v>9</v>
      </c>
      <c r="B114" s="53" t="s">
        <v>65</v>
      </c>
      <c r="C114" s="56" t="s">
        <v>26</v>
      </c>
      <c r="D114" s="60">
        <v>5.8</v>
      </c>
      <c r="E114" s="60">
        <v>5</v>
      </c>
      <c r="F114" s="60">
        <v>8</v>
      </c>
      <c r="G114" s="60">
        <v>106</v>
      </c>
      <c r="H114" s="52">
        <v>9</v>
      </c>
      <c r="I114" s="53" t="s">
        <v>65</v>
      </c>
      <c r="J114" s="56" t="s">
        <v>26</v>
      </c>
      <c r="K114" s="60">
        <v>5.8</v>
      </c>
      <c r="L114" s="60">
        <v>5</v>
      </c>
      <c r="M114" s="60">
        <v>8</v>
      </c>
      <c r="N114" s="60">
        <v>106</v>
      </c>
    </row>
    <row r="115" spans="1:14" ht="258.75" thickBot="1">
      <c r="A115" s="52" t="s">
        <v>32</v>
      </c>
      <c r="B115" s="53" t="s">
        <v>120</v>
      </c>
      <c r="C115" s="54">
        <v>100</v>
      </c>
      <c r="D115" s="62">
        <v>0.4</v>
      </c>
      <c r="E115" s="62">
        <v>0.4</v>
      </c>
      <c r="F115" s="62">
        <v>9.8</v>
      </c>
      <c r="G115" s="62">
        <v>47</v>
      </c>
      <c r="H115" s="52" t="s">
        <v>32</v>
      </c>
      <c r="I115" s="53" t="s">
        <v>120</v>
      </c>
      <c r="J115" s="54">
        <v>100</v>
      </c>
      <c r="K115" s="62">
        <v>0.4</v>
      </c>
      <c r="L115" s="62">
        <v>0.4</v>
      </c>
      <c r="M115" s="62">
        <v>9.8</v>
      </c>
      <c r="N115" s="62">
        <v>47</v>
      </c>
    </row>
    <row r="116" spans="1:14" ht="65.25" thickBot="1">
      <c r="A116" s="52"/>
      <c r="B116" s="53" t="s">
        <v>29</v>
      </c>
      <c r="C116" s="59">
        <f>C113+C114+C115</f>
        <v>325</v>
      </c>
      <c r="D116" s="57">
        <f>D113+D114+D115</f>
        <v>8.08</v>
      </c>
      <c r="E116" s="57">
        <f>E113+E114+E115</f>
        <v>7.8500000000000005</v>
      </c>
      <c r="F116" s="57">
        <f>F113+F114+F115</f>
        <v>36.400000000000006</v>
      </c>
      <c r="G116" s="57">
        <f>G113+G114+G115</f>
        <v>257.25</v>
      </c>
      <c r="H116" s="52"/>
      <c r="I116" s="53" t="s">
        <v>29</v>
      </c>
      <c r="J116" s="59">
        <f>J113+J114+J115</f>
        <v>350</v>
      </c>
      <c r="K116" s="57">
        <f>K113+K114+K115</f>
        <v>9.959999999999999</v>
      </c>
      <c r="L116" s="57">
        <f>L113+L114+L115</f>
        <v>10.3</v>
      </c>
      <c r="M116" s="57">
        <f>M113+M114+M115</f>
        <v>55</v>
      </c>
      <c r="N116" s="57">
        <f>N113+N114+N115</f>
        <v>361.5</v>
      </c>
    </row>
    <row r="117" spans="1:14" ht="65.25" thickBot="1">
      <c r="A117" s="52"/>
      <c r="B117" s="53"/>
      <c r="C117" s="56"/>
      <c r="D117" s="63" t="s">
        <v>1</v>
      </c>
      <c r="E117" s="64" t="s">
        <v>2</v>
      </c>
      <c r="F117" s="64" t="s">
        <v>3</v>
      </c>
      <c r="G117" s="73" t="s">
        <v>4</v>
      </c>
      <c r="H117" s="52"/>
      <c r="I117" s="53"/>
      <c r="J117" s="56"/>
      <c r="K117" s="63" t="s">
        <v>1</v>
      </c>
      <c r="L117" s="64" t="s">
        <v>2</v>
      </c>
      <c r="M117" s="64" t="s">
        <v>3</v>
      </c>
      <c r="N117" s="73" t="s">
        <v>4</v>
      </c>
    </row>
    <row r="118" spans="1:14" ht="65.25" thickBot="1">
      <c r="A118" s="52"/>
      <c r="B118" s="74" t="s">
        <v>9</v>
      </c>
      <c r="C118" s="56"/>
      <c r="D118" s="57">
        <f>SUM(D101+D111+D116)</f>
        <v>64.33000000000001</v>
      </c>
      <c r="E118" s="57">
        <f>SUM(E101+E111+E116)</f>
        <v>54.75000000000001</v>
      </c>
      <c r="F118" s="57">
        <f>SUM(F101+F111+F116)</f>
        <v>316.59000000000003</v>
      </c>
      <c r="G118" s="57">
        <f>SUM(G101+G111+G116)</f>
        <v>1735.85</v>
      </c>
      <c r="H118" s="52"/>
      <c r="I118" s="74" t="s">
        <v>9</v>
      </c>
      <c r="J118" s="56"/>
      <c r="K118" s="57">
        <f>SUM(K101+K111+K116)</f>
        <v>70.30999999999999</v>
      </c>
      <c r="L118" s="57">
        <f>SUM(L101+L111+L116)</f>
        <v>58.629999999999995</v>
      </c>
      <c r="M118" s="57">
        <f>SUM(M101+M111+M116)</f>
        <v>363.14</v>
      </c>
      <c r="N118" s="57">
        <f>SUM(N101+N111+N116)</f>
        <v>1977.9</v>
      </c>
    </row>
    <row r="119" spans="1:14" ht="129" thickBot="1">
      <c r="A119" s="52"/>
      <c r="B119" s="74" t="s">
        <v>10</v>
      </c>
      <c r="C119" s="56"/>
      <c r="D119" s="57">
        <v>77</v>
      </c>
      <c r="E119" s="57">
        <v>79</v>
      </c>
      <c r="F119" s="57">
        <v>335</v>
      </c>
      <c r="G119" s="57">
        <v>2350</v>
      </c>
      <c r="H119" s="52"/>
      <c r="I119" s="74" t="s">
        <v>10</v>
      </c>
      <c r="J119" s="56"/>
      <c r="K119" s="57">
        <v>90</v>
      </c>
      <c r="L119" s="57">
        <v>92</v>
      </c>
      <c r="M119" s="57">
        <v>383</v>
      </c>
      <c r="N119" s="57">
        <v>2720</v>
      </c>
    </row>
    <row r="120" spans="1:14" ht="256.5" thickBot="1">
      <c r="A120" s="75"/>
      <c r="B120" s="76" t="s">
        <v>11</v>
      </c>
      <c r="C120" s="64"/>
      <c r="D120" s="72">
        <f>D118*100/D119</f>
        <v>83.54545454545456</v>
      </c>
      <c r="E120" s="72">
        <f>E118*100/E119</f>
        <v>69.30379746835445</v>
      </c>
      <c r="F120" s="72">
        <f>F118*100/F119</f>
        <v>94.5044776119403</v>
      </c>
      <c r="G120" s="72">
        <f>G118*100/G119</f>
        <v>73.86595744680851</v>
      </c>
      <c r="H120" s="75"/>
      <c r="I120" s="76" t="s">
        <v>11</v>
      </c>
      <c r="J120" s="64"/>
      <c r="K120" s="72">
        <f>K118*100/K119</f>
        <v>78.1222222222222</v>
      </c>
      <c r="L120" s="72">
        <f>L118*100/L119</f>
        <v>63.72826086956522</v>
      </c>
      <c r="M120" s="72">
        <f>M118*100/M119</f>
        <v>94.81462140992167</v>
      </c>
      <c r="N120" s="72">
        <f>N118*100/N119</f>
        <v>72.71691176470588</v>
      </c>
    </row>
    <row r="121" spans="1:14" ht="65.25" thickBot="1">
      <c r="A121" s="109" t="s">
        <v>133</v>
      </c>
      <c r="B121" s="110"/>
      <c r="C121" s="110"/>
      <c r="D121" s="110"/>
      <c r="E121" s="110"/>
      <c r="F121" s="110"/>
      <c r="G121" s="111"/>
      <c r="H121" s="109" t="s">
        <v>136</v>
      </c>
      <c r="I121" s="110"/>
      <c r="J121" s="110"/>
      <c r="K121" s="110"/>
      <c r="L121" s="110"/>
      <c r="M121" s="110"/>
      <c r="N121" s="111"/>
    </row>
    <row r="122" spans="1:14" ht="65.25" thickBot="1">
      <c r="A122" s="109" t="s">
        <v>16</v>
      </c>
      <c r="B122" s="110"/>
      <c r="C122" s="110"/>
      <c r="D122" s="110"/>
      <c r="E122" s="110"/>
      <c r="F122" s="110"/>
      <c r="G122" s="111"/>
      <c r="H122" s="109" t="s">
        <v>16</v>
      </c>
      <c r="I122" s="110"/>
      <c r="J122" s="110"/>
      <c r="K122" s="110"/>
      <c r="L122" s="110"/>
      <c r="M122" s="110"/>
      <c r="N122" s="111"/>
    </row>
    <row r="123" spans="1:14" ht="65.25" thickBot="1">
      <c r="A123" s="117" t="s">
        <v>30</v>
      </c>
      <c r="B123" s="115" t="s">
        <v>22</v>
      </c>
      <c r="C123" s="119" t="s">
        <v>23</v>
      </c>
      <c r="D123" s="109" t="s">
        <v>24</v>
      </c>
      <c r="E123" s="110"/>
      <c r="F123" s="111"/>
      <c r="G123" s="115" t="s">
        <v>25</v>
      </c>
      <c r="H123" s="117" t="s">
        <v>30</v>
      </c>
      <c r="I123" s="115" t="s">
        <v>22</v>
      </c>
      <c r="J123" s="119" t="s">
        <v>23</v>
      </c>
      <c r="K123" s="109" t="s">
        <v>24</v>
      </c>
      <c r="L123" s="110"/>
      <c r="M123" s="111"/>
      <c r="N123" s="115" t="s">
        <v>25</v>
      </c>
    </row>
    <row r="124" spans="1:14" ht="65.25" thickBot="1">
      <c r="A124" s="118"/>
      <c r="B124" s="116"/>
      <c r="C124" s="120"/>
      <c r="D124" s="63" t="s">
        <v>1</v>
      </c>
      <c r="E124" s="64" t="s">
        <v>2</v>
      </c>
      <c r="F124" s="64" t="s">
        <v>3</v>
      </c>
      <c r="G124" s="116"/>
      <c r="H124" s="118"/>
      <c r="I124" s="116"/>
      <c r="J124" s="120"/>
      <c r="K124" s="63" t="s">
        <v>1</v>
      </c>
      <c r="L124" s="64" t="s">
        <v>2</v>
      </c>
      <c r="M124" s="64" t="s">
        <v>3</v>
      </c>
      <c r="N124" s="116"/>
    </row>
    <row r="125" spans="1:14" ht="65.25" thickBot="1">
      <c r="A125" s="65">
        <v>1</v>
      </c>
      <c r="B125" s="66">
        <v>2</v>
      </c>
      <c r="C125" s="67">
        <v>3</v>
      </c>
      <c r="D125" s="68">
        <v>4</v>
      </c>
      <c r="E125" s="66">
        <v>5</v>
      </c>
      <c r="F125" s="66">
        <v>6</v>
      </c>
      <c r="G125" s="66">
        <v>7</v>
      </c>
      <c r="H125" s="65">
        <v>1</v>
      </c>
      <c r="I125" s="66">
        <v>2</v>
      </c>
      <c r="J125" s="67">
        <v>3</v>
      </c>
      <c r="K125" s="68">
        <v>4</v>
      </c>
      <c r="L125" s="66">
        <v>5</v>
      </c>
      <c r="M125" s="66">
        <v>6</v>
      </c>
      <c r="N125" s="66">
        <v>7</v>
      </c>
    </row>
    <row r="126" spans="1:14" ht="65.25" thickBot="1">
      <c r="A126" s="109" t="s">
        <v>5</v>
      </c>
      <c r="B126" s="110"/>
      <c r="C126" s="110"/>
      <c r="D126" s="110"/>
      <c r="E126" s="110"/>
      <c r="F126" s="110"/>
      <c r="G126" s="111"/>
      <c r="H126" s="109" t="s">
        <v>5</v>
      </c>
      <c r="I126" s="110"/>
      <c r="J126" s="110"/>
      <c r="K126" s="110"/>
      <c r="L126" s="110"/>
      <c r="M126" s="110"/>
      <c r="N126" s="111"/>
    </row>
    <row r="127" spans="1:14" ht="194.25" thickBot="1">
      <c r="A127" s="52">
        <v>17</v>
      </c>
      <c r="B127" s="53" t="s">
        <v>127</v>
      </c>
      <c r="C127" s="56" t="s">
        <v>64</v>
      </c>
      <c r="D127" s="57">
        <v>4.99</v>
      </c>
      <c r="E127" s="57">
        <v>6.14</v>
      </c>
      <c r="F127" s="57">
        <v>27.73</v>
      </c>
      <c r="G127" s="57">
        <v>178</v>
      </c>
      <c r="H127" s="52">
        <v>17</v>
      </c>
      <c r="I127" s="53" t="s">
        <v>127</v>
      </c>
      <c r="J127" s="56" t="s">
        <v>128</v>
      </c>
      <c r="K127" s="57">
        <v>7.09</v>
      </c>
      <c r="L127" s="57">
        <v>7.78</v>
      </c>
      <c r="M127" s="57">
        <v>39.57</v>
      </c>
      <c r="N127" s="57">
        <v>247</v>
      </c>
    </row>
    <row r="128" spans="1:14" ht="129.75" thickBot="1">
      <c r="A128" s="52">
        <v>39</v>
      </c>
      <c r="B128" s="53" t="s">
        <v>147</v>
      </c>
      <c r="C128" s="56" t="s">
        <v>27</v>
      </c>
      <c r="D128" s="57">
        <v>21.1</v>
      </c>
      <c r="E128" s="57">
        <v>13.6</v>
      </c>
      <c r="F128" s="57">
        <v>0</v>
      </c>
      <c r="G128" s="57">
        <v>211</v>
      </c>
      <c r="H128" s="52">
        <v>39</v>
      </c>
      <c r="I128" s="53" t="s">
        <v>147</v>
      </c>
      <c r="J128" s="56" t="s">
        <v>27</v>
      </c>
      <c r="K128" s="57">
        <v>21.1</v>
      </c>
      <c r="L128" s="57">
        <v>13.6</v>
      </c>
      <c r="M128" s="57">
        <v>0</v>
      </c>
      <c r="N128" s="57">
        <v>211</v>
      </c>
    </row>
    <row r="129" spans="1:14" ht="65.25" thickBot="1">
      <c r="A129" s="52">
        <v>40</v>
      </c>
      <c r="B129" s="53" t="s">
        <v>15</v>
      </c>
      <c r="C129" s="54">
        <v>200</v>
      </c>
      <c r="D129" s="62">
        <v>5.56</v>
      </c>
      <c r="E129" s="62">
        <v>5.55</v>
      </c>
      <c r="F129" s="62">
        <v>22.53</v>
      </c>
      <c r="G129" s="62">
        <v>164</v>
      </c>
      <c r="H129" s="52">
        <v>40</v>
      </c>
      <c r="I129" s="53" t="s">
        <v>15</v>
      </c>
      <c r="J129" s="54">
        <v>200</v>
      </c>
      <c r="K129" s="62">
        <v>4.98</v>
      </c>
      <c r="L129" s="62">
        <v>4.91</v>
      </c>
      <c r="M129" s="62">
        <v>26.58</v>
      </c>
      <c r="N129" s="62">
        <v>172</v>
      </c>
    </row>
    <row r="130" spans="1:14" ht="65.25" thickBot="1">
      <c r="A130" s="52" t="s">
        <v>32</v>
      </c>
      <c r="B130" s="53" t="s">
        <v>28</v>
      </c>
      <c r="C130" s="52">
        <v>50</v>
      </c>
      <c r="D130" s="62">
        <v>4</v>
      </c>
      <c r="E130" s="62">
        <v>0.75</v>
      </c>
      <c r="F130" s="62">
        <v>20.05</v>
      </c>
      <c r="G130" s="62">
        <v>104</v>
      </c>
      <c r="H130" s="52" t="s">
        <v>32</v>
      </c>
      <c r="I130" s="53" t="s">
        <v>28</v>
      </c>
      <c r="J130" s="52">
        <v>70</v>
      </c>
      <c r="K130" s="62">
        <v>5.6</v>
      </c>
      <c r="L130" s="62">
        <v>1.05</v>
      </c>
      <c r="M130" s="62">
        <v>28.07</v>
      </c>
      <c r="N130" s="62">
        <v>145.6</v>
      </c>
    </row>
    <row r="131" spans="1:14" ht="258.75" thickBot="1">
      <c r="A131" s="52" t="s">
        <v>32</v>
      </c>
      <c r="B131" s="53" t="s">
        <v>120</v>
      </c>
      <c r="C131" s="54">
        <v>100</v>
      </c>
      <c r="D131" s="62">
        <v>0.4</v>
      </c>
      <c r="E131" s="62">
        <v>0.4</v>
      </c>
      <c r="F131" s="62">
        <v>9.8</v>
      </c>
      <c r="G131" s="62">
        <v>47</v>
      </c>
      <c r="H131" s="52" t="s">
        <v>32</v>
      </c>
      <c r="I131" s="53" t="s">
        <v>120</v>
      </c>
      <c r="J131" s="54">
        <v>100</v>
      </c>
      <c r="K131" s="62">
        <v>0.4</v>
      </c>
      <c r="L131" s="62">
        <v>0.4</v>
      </c>
      <c r="M131" s="62">
        <v>9.8</v>
      </c>
      <c r="N131" s="62">
        <v>47</v>
      </c>
    </row>
    <row r="132" spans="1:14" ht="65.25" thickBot="1">
      <c r="A132" s="52"/>
      <c r="B132" s="53" t="s">
        <v>29</v>
      </c>
      <c r="C132" s="70">
        <f>C127+C128+C129+C130+C131</f>
        <v>600</v>
      </c>
      <c r="D132" s="77">
        <f>D127+D128+D129+D130+D131</f>
        <v>36.050000000000004</v>
      </c>
      <c r="E132" s="77">
        <f>E127+E128+E129+E130+E131</f>
        <v>26.439999999999998</v>
      </c>
      <c r="F132" s="77">
        <f>F127+F128+F129+F130+F131</f>
        <v>80.11</v>
      </c>
      <c r="G132" s="77">
        <f>G127+G128+G129+G130+G131</f>
        <v>704</v>
      </c>
      <c r="H132" s="52"/>
      <c r="I132" s="53" t="s">
        <v>29</v>
      </c>
      <c r="J132" s="70">
        <f>J127+J128+J129+J130+J131</f>
        <v>685</v>
      </c>
      <c r="K132" s="77">
        <f>K127+K128+K129+K130+K131</f>
        <v>39.17</v>
      </c>
      <c r="L132" s="77">
        <f>L127+L128+L129+L130+L131</f>
        <v>27.74</v>
      </c>
      <c r="M132" s="77">
        <f>M127+M128+M129+M130+M131</f>
        <v>104.02</v>
      </c>
      <c r="N132" s="77">
        <f>N127+N128+N129+N130+N131</f>
        <v>822.6</v>
      </c>
    </row>
    <row r="133" spans="1:14" ht="65.25" thickBot="1">
      <c r="A133" s="109" t="s">
        <v>8</v>
      </c>
      <c r="B133" s="110"/>
      <c r="C133" s="110"/>
      <c r="D133" s="110"/>
      <c r="E133" s="110"/>
      <c r="F133" s="110"/>
      <c r="G133" s="111"/>
      <c r="H133" s="109" t="s">
        <v>8</v>
      </c>
      <c r="I133" s="110"/>
      <c r="J133" s="110"/>
      <c r="K133" s="110"/>
      <c r="L133" s="110"/>
      <c r="M133" s="110"/>
      <c r="N133" s="111"/>
    </row>
    <row r="134" spans="1:14" ht="194.25" thickBot="1">
      <c r="A134" s="52">
        <v>41</v>
      </c>
      <c r="B134" s="53" t="s">
        <v>122</v>
      </c>
      <c r="C134" s="71" t="s">
        <v>35</v>
      </c>
      <c r="D134" s="57">
        <v>15.53</v>
      </c>
      <c r="E134" s="57">
        <v>17.37</v>
      </c>
      <c r="F134" s="57">
        <v>2.44</v>
      </c>
      <c r="G134" s="57">
        <v>229</v>
      </c>
      <c r="H134" s="52">
        <v>41</v>
      </c>
      <c r="I134" s="53" t="s">
        <v>122</v>
      </c>
      <c r="J134" s="71" t="s">
        <v>129</v>
      </c>
      <c r="K134" s="57">
        <v>15.53</v>
      </c>
      <c r="L134" s="57">
        <v>17.37</v>
      </c>
      <c r="M134" s="57">
        <v>2.44</v>
      </c>
      <c r="N134" s="57">
        <v>229</v>
      </c>
    </row>
    <row r="135" spans="1:14" ht="129.75" thickBot="1">
      <c r="A135" s="52">
        <v>42</v>
      </c>
      <c r="B135" s="53" t="s">
        <v>123</v>
      </c>
      <c r="C135" s="71" t="s">
        <v>139</v>
      </c>
      <c r="D135" s="57">
        <v>6.36</v>
      </c>
      <c r="E135" s="57">
        <v>9.72</v>
      </c>
      <c r="F135" s="57">
        <v>8.33</v>
      </c>
      <c r="G135" s="57">
        <v>151</v>
      </c>
      <c r="H135" s="52">
        <v>42</v>
      </c>
      <c r="I135" s="53" t="s">
        <v>124</v>
      </c>
      <c r="J135" s="71" t="s">
        <v>139</v>
      </c>
      <c r="K135" s="57">
        <v>6.36</v>
      </c>
      <c r="L135" s="57">
        <v>9.72</v>
      </c>
      <c r="M135" s="57">
        <v>8.33</v>
      </c>
      <c r="N135" s="57">
        <v>151</v>
      </c>
    </row>
    <row r="136" spans="1:14" ht="194.25" thickBot="1">
      <c r="A136" s="52">
        <v>11</v>
      </c>
      <c r="B136" s="53" t="s">
        <v>156</v>
      </c>
      <c r="C136" s="71" t="s">
        <v>129</v>
      </c>
      <c r="D136" s="57">
        <v>15.31</v>
      </c>
      <c r="E136" s="57">
        <v>17.34</v>
      </c>
      <c r="F136" s="57">
        <v>14.89</v>
      </c>
      <c r="G136" s="57">
        <v>276.25</v>
      </c>
      <c r="H136" s="52">
        <v>11</v>
      </c>
      <c r="I136" s="53" t="s">
        <v>156</v>
      </c>
      <c r="J136" s="71" t="s">
        <v>129</v>
      </c>
      <c r="K136" s="57">
        <v>15.31</v>
      </c>
      <c r="L136" s="57">
        <v>17.34</v>
      </c>
      <c r="M136" s="57">
        <v>14.89</v>
      </c>
      <c r="N136" s="57">
        <v>276.25</v>
      </c>
    </row>
    <row r="137" spans="1:14" ht="129.75" thickBot="1">
      <c r="A137" s="52">
        <v>16</v>
      </c>
      <c r="B137" s="53" t="s">
        <v>102</v>
      </c>
      <c r="C137" s="56" t="s">
        <v>104</v>
      </c>
      <c r="D137" s="57">
        <v>0.7</v>
      </c>
      <c r="E137" s="57">
        <v>2.19</v>
      </c>
      <c r="F137" s="57">
        <v>3.15</v>
      </c>
      <c r="G137" s="57">
        <v>33</v>
      </c>
      <c r="H137" s="52">
        <v>16</v>
      </c>
      <c r="I137" s="53" t="s">
        <v>102</v>
      </c>
      <c r="J137" s="56" t="s">
        <v>104</v>
      </c>
      <c r="K137" s="57">
        <v>0.7</v>
      </c>
      <c r="L137" s="57">
        <v>2.19</v>
      </c>
      <c r="M137" s="57">
        <v>3.15</v>
      </c>
      <c r="N137" s="57">
        <v>33</v>
      </c>
    </row>
    <row r="138" spans="1:14" ht="65.25" thickBot="1">
      <c r="A138" s="52">
        <v>7</v>
      </c>
      <c r="B138" s="53" t="s">
        <v>38</v>
      </c>
      <c r="C138" s="54">
        <v>180</v>
      </c>
      <c r="D138" s="62">
        <v>3.76</v>
      </c>
      <c r="E138" s="62">
        <v>5.58</v>
      </c>
      <c r="F138" s="62">
        <v>17.42</v>
      </c>
      <c r="G138" s="62">
        <v>165</v>
      </c>
      <c r="H138" s="52">
        <v>7</v>
      </c>
      <c r="I138" s="53" t="s">
        <v>38</v>
      </c>
      <c r="J138" s="54">
        <v>180</v>
      </c>
      <c r="K138" s="62">
        <v>3.76</v>
      </c>
      <c r="L138" s="62">
        <v>5.58</v>
      </c>
      <c r="M138" s="62">
        <v>17.42</v>
      </c>
      <c r="N138" s="62">
        <v>165</v>
      </c>
    </row>
    <row r="139" spans="1:14" ht="65.25" thickBot="1">
      <c r="A139" s="52">
        <v>8</v>
      </c>
      <c r="B139" s="53" t="s">
        <v>37</v>
      </c>
      <c r="C139" s="59">
        <v>200</v>
      </c>
      <c r="D139" s="57">
        <v>1</v>
      </c>
      <c r="E139" s="57">
        <v>0.2</v>
      </c>
      <c r="F139" s="57">
        <v>20.2</v>
      </c>
      <c r="G139" s="57">
        <v>75</v>
      </c>
      <c r="H139" s="52">
        <v>8</v>
      </c>
      <c r="I139" s="53" t="s">
        <v>37</v>
      </c>
      <c r="J139" s="59">
        <v>200</v>
      </c>
      <c r="K139" s="57">
        <v>1</v>
      </c>
      <c r="L139" s="57">
        <v>0.2</v>
      </c>
      <c r="M139" s="57">
        <v>20.2</v>
      </c>
      <c r="N139" s="57">
        <v>75</v>
      </c>
    </row>
    <row r="140" spans="1:14" ht="65.25" thickBot="1">
      <c r="A140" s="52" t="s">
        <v>32</v>
      </c>
      <c r="B140" s="53" t="s">
        <v>28</v>
      </c>
      <c r="C140" s="52">
        <v>50</v>
      </c>
      <c r="D140" s="62">
        <v>4</v>
      </c>
      <c r="E140" s="62">
        <v>0.75</v>
      </c>
      <c r="F140" s="62">
        <v>20.05</v>
      </c>
      <c r="G140" s="62">
        <v>104</v>
      </c>
      <c r="H140" s="52" t="s">
        <v>32</v>
      </c>
      <c r="I140" s="53" t="s">
        <v>28</v>
      </c>
      <c r="J140" s="52">
        <v>70</v>
      </c>
      <c r="K140" s="62">
        <v>5.6</v>
      </c>
      <c r="L140" s="62">
        <v>1.05</v>
      </c>
      <c r="M140" s="62">
        <v>28.07</v>
      </c>
      <c r="N140" s="62">
        <v>145.6</v>
      </c>
    </row>
    <row r="141" spans="1:14" ht="65.25" thickBot="1">
      <c r="A141" s="52" t="s">
        <v>32</v>
      </c>
      <c r="B141" s="53" t="s">
        <v>7</v>
      </c>
      <c r="C141" s="54">
        <v>48</v>
      </c>
      <c r="D141" s="54">
        <v>2.35</v>
      </c>
      <c r="E141" s="62">
        <v>0.48</v>
      </c>
      <c r="F141" s="62">
        <v>21.5</v>
      </c>
      <c r="G141" s="62">
        <v>96</v>
      </c>
      <c r="H141" s="52" t="s">
        <v>32</v>
      </c>
      <c r="I141" s="53" t="s">
        <v>7</v>
      </c>
      <c r="J141" s="54">
        <v>70</v>
      </c>
      <c r="K141" s="54">
        <v>3.43</v>
      </c>
      <c r="L141" s="62">
        <v>0.7</v>
      </c>
      <c r="M141" s="62">
        <v>31.36</v>
      </c>
      <c r="N141" s="62">
        <v>140</v>
      </c>
    </row>
    <row r="142" spans="1:14" ht="65.25" thickBot="1">
      <c r="A142" s="52"/>
      <c r="B142" s="53" t="s">
        <v>29</v>
      </c>
      <c r="C142" s="56">
        <f>C134+C135+C136+C137+C138+C139+C140+C141</f>
        <v>985</v>
      </c>
      <c r="D142" s="57">
        <f>SUM(D134:D141)</f>
        <v>49.010000000000005</v>
      </c>
      <c r="E142" s="57">
        <f>SUM(E134:E141)</f>
        <v>53.63</v>
      </c>
      <c r="F142" s="57">
        <f>SUM(F134:F141)</f>
        <v>107.98</v>
      </c>
      <c r="G142" s="57">
        <f>SUM(G134:G141)</f>
        <v>1129.25</v>
      </c>
      <c r="H142" s="52"/>
      <c r="I142" s="53" t="s">
        <v>29</v>
      </c>
      <c r="J142" s="56">
        <f>J134+J135+J136+J137+J138+J139+J140+J141</f>
        <v>1097</v>
      </c>
      <c r="K142" s="57">
        <f>SUM(K134:K141)</f>
        <v>51.690000000000005</v>
      </c>
      <c r="L142" s="57">
        <f>SUM(L134:L141)</f>
        <v>54.150000000000006</v>
      </c>
      <c r="M142" s="57">
        <f>SUM(M134:M141)</f>
        <v>125.86</v>
      </c>
      <c r="N142" s="57">
        <f>SUM(N134:N141)</f>
        <v>1214.85</v>
      </c>
    </row>
    <row r="143" spans="1:14" ht="65.25" thickBot="1">
      <c r="A143" s="109" t="s">
        <v>131</v>
      </c>
      <c r="B143" s="110"/>
      <c r="C143" s="110"/>
      <c r="D143" s="110"/>
      <c r="E143" s="110"/>
      <c r="F143" s="110"/>
      <c r="G143" s="111"/>
      <c r="H143" s="109" t="s">
        <v>131</v>
      </c>
      <c r="I143" s="110"/>
      <c r="J143" s="110"/>
      <c r="K143" s="110"/>
      <c r="L143" s="110"/>
      <c r="M143" s="110"/>
      <c r="N143" s="111"/>
    </row>
    <row r="144" spans="1:14" ht="304.5" customHeight="1" thickBot="1">
      <c r="A144" s="52" t="s">
        <v>32</v>
      </c>
      <c r="B144" s="53" t="s">
        <v>149</v>
      </c>
      <c r="C144" s="54">
        <v>100</v>
      </c>
      <c r="D144" s="55">
        <v>8.8</v>
      </c>
      <c r="E144" s="62">
        <v>2.2</v>
      </c>
      <c r="F144" s="62">
        <v>50.3</v>
      </c>
      <c r="G144" s="62">
        <v>257</v>
      </c>
      <c r="H144" s="52" t="s">
        <v>32</v>
      </c>
      <c r="I144" s="53" t="s">
        <v>149</v>
      </c>
      <c r="J144" s="54">
        <v>100</v>
      </c>
      <c r="K144" s="55">
        <v>8.8</v>
      </c>
      <c r="L144" s="62">
        <v>2.2</v>
      </c>
      <c r="M144" s="62">
        <v>50.3</v>
      </c>
      <c r="N144" s="62">
        <v>257</v>
      </c>
    </row>
    <row r="145" spans="1:14" ht="65.25" thickBot="1">
      <c r="A145" s="52">
        <v>19</v>
      </c>
      <c r="B145" s="53" t="s">
        <v>132</v>
      </c>
      <c r="C145" s="56" t="s">
        <v>26</v>
      </c>
      <c r="D145" s="60">
        <v>5.6</v>
      </c>
      <c r="E145" s="60">
        <v>6.4</v>
      </c>
      <c r="F145" s="60">
        <v>9.4</v>
      </c>
      <c r="G145" s="60">
        <v>116</v>
      </c>
      <c r="H145" s="52">
        <v>19</v>
      </c>
      <c r="I145" s="53" t="s">
        <v>132</v>
      </c>
      <c r="J145" s="56" t="s">
        <v>26</v>
      </c>
      <c r="K145" s="60">
        <v>5.6</v>
      </c>
      <c r="L145" s="60">
        <v>6.4</v>
      </c>
      <c r="M145" s="60">
        <v>9.4</v>
      </c>
      <c r="N145" s="60">
        <v>116</v>
      </c>
    </row>
    <row r="146" spans="1:14" ht="258.75" thickBot="1">
      <c r="A146" s="52" t="s">
        <v>32</v>
      </c>
      <c r="B146" s="53" t="s">
        <v>120</v>
      </c>
      <c r="C146" s="54">
        <v>100</v>
      </c>
      <c r="D146" s="62">
        <v>0.4</v>
      </c>
      <c r="E146" s="62">
        <v>0.4</v>
      </c>
      <c r="F146" s="62">
        <v>9.8</v>
      </c>
      <c r="G146" s="62">
        <v>47</v>
      </c>
      <c r="H146" s="52" t="s">
        <v>32</v>
      </c>
      <c r="I146" s="53" t="s">
        <v>120</v>
      </c>
      <c r="J146" s="54">
        <v>100</v>
      </c>
      <c r="K146" s="62">
        <v>0.4</v>
      </c>
      <c r="L146" s="62">
        <v>0.4</v>
      </c>
      <c r="M146" s="62">
        <v>9.8</v>
      </c>
      <c r="N146" s="62">
        <v>47</v>
      </c>
    </row>
    <row r="147" spans="1:14" ht="65.25" thickBot="1">
      <c r="A147" s="52"/>
      <c r="B147" s="53" t="s">
        <v>29</v>
      </c>
      <c r="C147" s="59">
        <f>C144+C145+C146</f>
        <v>400</v>
      </c>
      <c r="D147" s="57">
        <f>D144+D145+D146</f>
        <v>14.8</v>
      </c>
      <c r="E147" s="57">
        <f>E144+E145+E146</f>
        <v>9.000000000000002</v>
      </c>
      <c r="F147" s="57">
        <f>F144+F145+F146</f>
        <v>69.5</v>
      </c>
      <c r="G147" s="57">
        <f>G144+G145+G146</f>
        <v>420</v>
      </c>
      <c r="H147" s="52"/>
      <c r="I147" s="53" t="s">
        <v>29</v>
      </c>
      <c r="J147" s="59">
        <f>J144+J145+J146</f>
        <v>400</v>
      </c>
      <c r="K147" s="57">
        <f>K144+K145+K146</f>
        <v>14.8</v>
      </c>
      <c r="L147" s="57">
        <f>L144+L145+L146</f>
        <v>9.000000000000002</v>
      </c>
      <c r="M147" s="57">
        <f>M144+M145+M146</f>
        <v>69.5</v>
      </c>
      <c r="N147" s="57">
        <f>N144+N145+N146</f>
        <v>420</v>
      </c>
    </row>
    <row r="148" spans="1:14" ht="65.25" thickBot="1">
      <c r="A148" s="52"/>
      <c r="B148" s="53"/>
      <c r="C148" s="54"/>
      <c r="D148" s="63" t="s">
        <v>1</v>
      </c>
      <c r="E148" s="64" t="s">
        <v>2</v>
      </c>
      <c r="F148" s="64" t="s">
        <v>3</v>
      </c>
      <c r="G148" s="73" t="s">
        <v>4</v>
      </c>
      <c r="H148" s="52"/>
      <c r="I148" s="53"/>
      <c r="J148" s="54"/>
      <c r="K148" s="63" t="s">
        <v>1</v>
      </c>
      <c r="L148" s="64" t="s">
        <v>2</v>
      </c>
      <c r="M148" s="64" t="s">
        <v>3</v>
      </c>
      <c r="N148" s="73" t="s">
        <v>4</v>
      </c>
    </row>
    <row r="149" spans="1:14" ht="65.25" thickBot="1">
      <c r="A149" s="52"/>
      <c r="B149" s="74" t="s">
        <v>9</v>
      </c>
      <c r="C149" s="56"/>
      <c r="D149" s="57">
        <f>SUM(D132+D142+D147)</f>
        <v>99.86</v>
      </c>
      <c r="E149" s="57">
        <f>SUM(E132+E142+E147)</f>
        <v>89.07</v>
      </c>
      <c r="F149" s="57">
        <f>SUM(F132+F142+F147)</f>
        <v>257.59000000000003</v>
      </c>
      <c r="G149" s="57">
        <f>SUM(G132+G142+G147)</f>
        <v>2253.25</v>
      </c>
      <c r="H149" s="52"/>
      <c r="I149" s="74" t="s">
        <v>9</v>
      </c>
      <c r="J149" s="56"/>
      <c r="K149" s="57">
        <f>SUM(K132+K142+K147)</f>
        <v>105.66000000000001</v>
      </c>
      <c r="L149" s="57">
        <f>SUM(L132+L142+L147)</f>
        <v>90.89</v>
      </c>
      <c r="M149" s="57">
        <f>SUM(M132+M142+M147)</f>
        <v>299.38</v>
      </c>
      <c r="N149" s="57">
        <f>SUM(N132+N142+N147)</f>
        <v>2457.45</v>
      </c>
    </row>
    <row r="150" spans="1:14" ht="129" thickBot="1">
      <c r="A150" s="52"/>
      <c r="B150" s="74" t="s">
        <v>10</v>
      </c>
      <c r="C150" s="56"/>
      <c r="D150" s="57">
        <v>77</v>
      </c>
      <c r="E150" s="57">
        <v>79</v>
      </c>
      <c r="F150" s="57">
        <v>335</v>
      </c>
      <c r="G150" s="57">
        <v>2350</v>
      </c>
      <c r="H150" s="52"/>
      <c r="I150" s="74" t="s">
        <v>10</v>
      </c>
      <c r="J150" s="56"/>
      <c r="K150" s="57">
        <v>90</v>
      </c>
      <c r="L150" s="57">
        <v>92</v>
      </c>
      <c r="M150" s="57">
        <v>383</v>
      </c>
      <c r="N150" s="57">
        <v>2720</v>
      </c>
    </row>
    <row r="151" spans="1:14" ht="256.5" thickBot="1">
      <c r="A151" s="75"/>
      <c r="B151" s="76" t="s">
        <v>11</v>
      </c>
      <c r="C151" s="64"/>
      <c r="D151" s="72">
        <f>D149*100/D150</f>
        <v>129.6883116883117</v>
      </c>
      <c r="E151" s="72">
        <f>E149*100/E150</f>
        <v>112.74683544303798</v>
      </c>
      <c r="F151" s="72">
        <f>F149*100/F150</f>
        <v>76.89253731343284</v>
      </c>
      <c r="G151" s="72">
        <f>G149*100/G150</f>
        <v>95.88297872340425</v>
      </c>
      <c r="H151" s="75"/>
      <c r="I151" s="76" t="s">
        <v>11</v>
      </c>
      <c r="J151" s="64"/>
      <c r="K151" s="72">
        <f>K149*100/K150</f>
        <v>117.40000000000002</v>
      </c>
      <c r="L151" s="72">
        <f>L149*100/L150</f>
        <v>98.79347826086956</v>
      </c>
      <c r="M151" s="72">
        <f>M149*100/M150</f>
        <v>78.16710182767623</v>
      </c>
      <c r="N151" s="72">
        <f>N149*100/N150</f>
        <v>90.34742647058822</v>
      </c>
    </row>
    <row r="152" spans="1:14" ht="65.25" thickBot="1">
      <c r="A152" s="109" t="s">
        <v>133</v>
      </c>
      <c r="B152" s="110"/>
      <c r="C152" s="110"/>
      <c r="D152" s="110"/>
      <c r="E152" s="110"/>
      <c r="F152" s="110"/>
      <c r="G152" s="111"/>
      <c r="H152" s="109" t="s">
        <v>136</v>
      </c>
      <c r="I152" s="110"/>
      <c r="J152" s="110"/>
      <c r="K152" s="110"/>
      <c r="L152" s="110"/>
      <c r="M152" s="110"/>
      <c r="N152" s="111"/>
    </row>
    <row r="153" spans="1:14" ht="65.25" thickBot="1">
      <c r="A153" s="109" t="s">
        <v>17</v>
      </c>
      <c r="B153" s="110"/>
      <c r="C153" s="110"/>
      <c r="D153" s="110"/>
      <c r="E153" s="110"/>
      <c r="F153" s="110"/>
      <c r="G153" s="111"/>
      <c r="H153" s="109" t="s">
        <v>17</v>
      </c>
      <c r="I153" s="110"/>
      <c r="J153" s="110"/>
      <c r="K153" s="110"/>
      <c r="L153" s="110"/>
      <c r="M153" s="110"/>
      <c r="N153" s="111"/>
    </row>
    <row r="154" spans="1:14" ht="65.25" thickBot="1">
      <c r="A154" s="117" t="s">
        <v>30</v>
      </c>
      <c r="B154" s="115" t="s">
        <v>22</v>
      </c>
      <c r="C154" s="119" t="s">
        <v>23</v>
      </c>
      <c r="D154" s="109" t="s">
        <v>24</v>
      </c>
      <c r="E154" s="110"/>
      <c r="F154" s="111"/>
      <c r="G154" s="115" t="s">
        <v>25</v>
      </c>
      <c r="H154" s="117" t="s">
        <v>30</v>
      </c>
      <c r="I154" s="115" t="s">
        <v>22</v>
      </c>
      <c r="J154" s="119" t="s">
        <v>23</v>
      </c>
      <c r="K154" s="109" t="s">
        <v>24</v>
      </c>
      <c r="L154" s="110"/>
      <c r="M154" s="111"/>
      <c r="N154" s="115" t="s">
        <v>25</v>
      </c>
    </row>
    <row r="155" spans="1:14" ht="65.25" thickBot="1">
      <c r="A155" s="118"/>
      <c r="B155" s="116"/>
      <c r="C155" s="120"/>
      <c r="D155" s="63" t="s">
        <v>1</v>
      </c>
      <c r="E155" s="64" t="s">
        <v>2</v>
      </c>
      <c r="F155" s="64" t="s">
        <v>3</v>
      </c>
      <c r="G155" s="116"/>
      <c r="H155" s="118"/>
      <c r="I155" s="116"/>
      <c r="J155" s="120"/>
      <c r="K155" s="63" t="s">
        <v>1</v>
      </c>
      <c r="L155" s="64" t="s">
        <v>2</v>
      </c>
      <c r="M155" s="64" t="s">
        <v>3</v>
      </c>
      <c r="N155" s="116"/>
    </row>
    <row r="156" spans="1:14" ht="65.25" thickBot="1">
      <c r="A156" s="65">
        <v>1</v>
      </c>
      <c r="B156" s="66">
        <v>2</v>
      </c>
      <c r="C156" s="67">
        <v>3</v>
      </c>
      <c r="D156" s="68">
        <v>4</v>
      </c>
      <c r="E156" s="66">
        <v>5</v>
      </c>
      <c r="F156" s="66">
        <v>6</v>
      </c>
      <c r="G156" s="66">
        <v>7</v>
      </c>
      <c r="H156" s="65">
        <v>1</v>
      </c>
      <c r="I156" s="66">
        <v>2</v>
      </c>
      <c r="J156" s="67">
        <v>3</v>
      </c>
      <c r="K156" s="68">
        <v>4</v>
      </c>
      <c r="L156" s="66">
        <v>5</v>
      </c>
      <c r="M156" s="66">
        <v>6</v>
      </c>
      <c r="N156" s="66">
        <v>7</v>
      </c>
    </row>
    <row r="157" spans="1:14" ht="65.25" thickBot="1">
      <c r="A157" s="109" t="s">
        <v>5</v>
      </c>
      <c r="B157" s="110"/>
      <c r="C157" s="110"/>
      <c r="D157" s="110"/>
      <c r="E157" s="110"/>
      <c r="F157" s="110"/>
      <c r="G157" s="111"/>
      <c r="H157" s="109" t="s">
        <v>5</v>
      </c>
      <c r="I157" s="110"/>
      <c r="J157" s="110"/>
      <c r="K157" s="110"/>
      <c r="L157" s="110"/>
      <c r="M157" s="110"/>
      <c r="N157" s="111"/>
    </row>
    <row r="158" spans="1:14" ht="129.75" thickBot="1">
      <c r="A158" s="52">
        <v>25</v>
      </c>
      <c r="B158" s="53" t="s">
        <v>145</v>
      </c>
      <c r="C158" s="56" t="s">
        <v>64</v>
      </c>
      <c r="D158" s="57">
        <v>7.43</v>
      </c>
      <c r="E158" s="57">
        <v>6.11</v>
      </c>
      <c r="F158" s="57">
        <v>36.55</v>
      </c>
      <c r="G158" s="57">
        <v>233.33</v>
      </c>
      <c r="H158" s="52">
        <v>25</v>
      </c>
      <c r="I158" s="53" t="s">
        <v>145</v>
      </c>
      <c r="J158" s="56" t="s">
        <v>46</v>
      </c>
      <c r="K158" s="57">
        <v>8.92</v>
      </c>
      <c r="L158" s="57">
        <v>7.33</v>
      </c>
      <c r="M158" s="57">
        <v>43.86</v>
      </c>
      <c r="N158" s="57">
        <v>280</v>
      </c>
    </row>
    <row r="159" spans="1:14" ht="129.75" thickBot="1">
      <c r="A159" s="52">
        <v>24</v>
      </c>
      <c r="B159" s="58" t="s">
        <v>153</v>
      </c>
      <c r="C159" s="59">
        <v>160</v>
      </c>
      <c r="D159" s="57">
        <v>24.18</v>
      </c>
      <c r="E159" s="57">
        <v>20.58</v>
      </c>
      <c r="F159" s="57">
        <v>24.85</v>
      </c>
      <c r="G159" s="60">
        <v>380.8</v>
      </c>
      <c r="H159" s="52">
        <v>24</v>
      </c>
      <c r="I159" s="58" t="s">
        <v>153</v>
      </c>
      <c r="J159" s="59">
        <v>160</v>
      </c>
      <c r="K159" s="57">
        <v>24.18</v>
      </c>
      <c r="L159" s="57">
        <v>20.58</v>
      </c>
      <c r="M159" s="57">
        <v>24.85</v>
      </c>
      <c r="N159" s="60">
        <v>380.8</v>
      </c>
    </row>
    <row r="160" spans="1:14" ht="129.75" thickBot="1">
      <c r="A160" s="52">
        <v>12</v>
      </c>
      <c r="B160" s="53" t="s">
        <v>140</v>
      </c>
      <c r="C160" s="56" t="s">
        <v>26</v>
      </c>
      <c r="D160" s="57">
        <v>3.58</v>
      </c>
      <c r="E160" s="57">
        <v>2.68</v>
      </c>
      <c r="F160" s="57">
        <v>28.34</v>
      </c>
      <c r="G160" s="57">
        <v>151.8</v>
      </c>
      <c r="H160" s="52">
        <v>12</v>
      </c>
      <c r="I160" s="53" t="s">
        <v>140</v>
      </c>
      <c r="J160" s="56" t="s">
        <v>26</v>
      </c>
      <c r="K160" s="57">
        <v>3.58</v>
      </c>
      <c r="L160" s="57">
        <v>2.68</v>
      </c>
      <c r="M160" s="57">
        <v>28.34</v>
      </c>
      <c r="N160" s="57">
        <v>151.8</v>
      </c>
    </row>
    <row r="161" spans="1:14" ht="65.25" thickBot="1">
      <c r="A161" s="52" t="s">
        <v>32</v>
      </c>
      <c r="B161" s="53" t="s">
        <v>28</v>
      </c>
      <c r="C161" s="52">
        <v>50</v>
      </c>
      <c r="D161" s="62">
        <v>4</v>
      </c>
      <c r="E161" s="62">
        <v>0.75</v>
      </c>
      <c r="F161" s="62">
        <v>20.05</v>
      </c>
      <c r="G161" s="62">
        <v>104</v>
      </c>
      <c r="H161" s="52" t="s">
        <v>32</v>
      </c>
      <c r="I161" s="53" t="s">
        <v>28</v>
      </c>
      <c r="J161" s="52">
        <v>70</v>
      </c>
      <c r="K161" s="62">
        <v>5.6</v>
      </c>
      <c r="L161" s="62">
        <v>1.05</v>
      </c>
      <c r="M161" s="62">
        <v>28.07</v>
      </c>
      <c r="N161" s="62">
        <v>145.6</v>
      </c>
    </row>
    <row r="162" spans="1:14" ht="258.75" thickBot="1">
      <c r="A162" s="52" t="s">
        <v>32</v>
      </c>
      <c r="B162" s="53" t="s">
        <v>120</v>
      </c>
      <c r="C162" s="54">
        <v>150</v>
      </c>
      <c r="D162" s="62">
        <v>0.6</v>
      </c>
      <c r="E162" s="62">
        <v>0.6</v>
      </c>
      <c r="F162" s="62">
        <v>14.7</v>
      </c>
      <c r="G162" s="62">
        <v>70.5</v>
      </c>
      <c r="H162" s="52" t="s">
        <v>32</v>
      </c>
      <c r="I162" s="53" t="s">
        <v>120</v>
      </c>
      <c r="J162" s="54">
        <v>150</v>
      </c>
      <c r="K162" s="62">
        <v>0.6</v>
      </c>
      <c r="L162" s="62">
        <v>0.6</v>
      </c>
      <c r="M162" s="62">
        <v>14.7</v>
      </c>
      <c r="N162" s="62">
        <v>70.5</v>
      </c>
    </row>
    <row r="163" spans="1:14" ht="65.25" thickBot="1">
      <c r="A163" s="52"/>
      <c r="B163" s="53" t="s">
        <v>29</v>
      </c>
      <c r="C163" s="70">
        <f>C158+C159+C160+C161+C162</f>
        <v>710</v>
      </c>
      <c r="D163" s="77">
        <f>D158+D159+D160+D161+D162</f>
        <v>39.79</v>
      </c>
      <c r="E163" s="77">
        <f>E158+E159+E160+E161+E162</f>
        <v>30.72</v>
      </c>
      <c r="F163" s="77">
        <f>F158+F159+F160+F161+F162</f>
        <v>124.49</v>
      </c>
      <c r="G163" s="77">
        <f>G158+G159+G160+G161+G162</f>
        <v>940.4300000000001</v>
      </c>
      <c r="H163" s="52"/>
      <c r="I163" s="53" t="s">
        <v>29</v>
      </c>
      <c r="J163" s="70">
        <f>J158+J159+J160+J161+J162</f>
        <v>760</v>
      </c>
      <c r="K163" s="77">
        <f>K158+K159+K160+K161+K162</f>
        <v>42.88</v>
      </c>
      <c r="L163" s="77">
        <f>L158+L159+L160+L161+L162</f>
        <v>32.239999999999995</v>
      </c>
      <c r="M163" s="77">
        <f>M158+M159+M160+M161+M162</f>
        <v>139.82</v>
      </c>
      <c r="N163" s="77">
        <f>N158+N159+N160+N161+N162</f>
        <v>1028.6999999999998</v>
      </c>
    </row>
    <row r="164" spans="1:14" ht="65.25" thickBot="1">
      <c r="A164" s="109" t="s">
        <v>8</v>
      </c>
      <c r="B164" s="110"/>
      <c r="C164" s="110"/>
      <c r="D164" s="110"/>
      <c r="E164" s="110"/>
      <c r="F164" s="110"/>
      <c r="G164" s="111"/>
      <c r="H164" s="109" t="s">
        <v>8</v>
      </c>
      <c r="I164" s="110"/>
      <c r="J164" s="110"/>
      <c r="K164" s="110"/>
      <c r="L164" s="110"/>
      <c r="M164" s="110"/>
      <c r="N164" s="111"/>
    </row>
    <row r="165" spans="1:14" ht="194.25" thickBot="1">
      <c r="A165" s="52">
        <v>4</v>
      </c>
      <c r="B165" s="53" t="s">
        <v>106</v>
      </c>
      <c r="C165" s="71" t="s">
        <v>35</v>
      </c>
      <c r="D165" s="57">
        <v>1.86</v>
      </c>
      <c r="E165" s="57">
        <v>0.12</v>
      </c>
      <c r="F165" s="57">
        <v>0</v>
      </c>
      <c r="G165" s="57">
        <v>24</v>
      </c>
      <c r="H165" s="52">
        <v>4</v>
      </c>
      <c r="I165" s="53" t="s">
        <v>106</v>
      </c>
      <c r="J165" s="71" t="s">
        <v>27</v>
      </c>
      <c r="K165" s="57">
        <v>3.1</v>
      </c>
      <c r="L165" s="57">
        <v>0.2</v>
      </c>
      <c r="M165" s="57">
        <v>0</v>
      </c>
      <c r="N165" s="57">
        <v>40</v>
      </c>
    </row>
    <row r="166" spans="1:14" ht="194.25" thickBot="1">
      <c r="A166" s="52">
        <v>5</v>
      </c>
      <c r="B166" s="53" t="s">
        <v>54</v>
      </c>
      <c r="C166" s="71" t="s">
        <v>139</v>
      </c>
      <c r="D166" s="57">
        <v>4.02</v>
      </c>
      <c r="E166" s="57">
        <v>5.51</v>
      </c>
      <c r="F166" s="57">
        <v>19.38</v>
      </c>
      <c r="G166" s="57">
        <v>133</v>
      </c>
      <c r="H166" s="52">
        <v>5</v>
      </c>
      <c r="I166" s="53" t="s">
        <v>54</v>
      </c>
      <c r="J166" s="71" t="s">
        <v>139</v>
      </c>
      <c r="K166" s="57">
        <v>4.02</v>
      </c>
      <c r="L166" s="57">
        <v>5.51</v>
      </c>
      <c r="M166" s="57">
        <v>19.38</v>
      </c>
      <c r="N166" s="57">
        <v>133</v>
      </c>
    </row>
    <row r="167" spans="1:14" ht="194.25" thickBot="1">
      <c r="A167" s="52">
        <v>15</v>
      </c>
      <c r="B167" s="53" t="s">
        <v>157</v>
      </c>
      <c r="C167" s="56" t="s">
        <v>64</v>
      </c>
      <c r="D167" s="57">
        <v>25.38</v>
      </c>
      <c r="E167" s="57">
        <v>23.06</v>
      </c>
      <c r="F167" s="57">
        <v>22.2</v>
      </c>
      <c r="G167" s="57">
        <v>424.5</v>
      </c>
      <c r="H167" s="52">
        <v>15</v>
      </c>
      <c r="I167" s="53" t="s">
        <v>157</v>
      </c>
      <c r="J167" s="56" t="s">
        <v>64</v>
      </c>
      <c r="K167" s="57">
        <v>25.38</v>
      </c>
      <c r="L167" s="57">
        <v>23.06</v>
      </c>
      <c r="M167" s="57">
        <v>22.2</v>
      </c>
      <c r="N167" s="57">
        <v>424.5</v>
      </c>
    </row>
    <row r="168" spans="1:14" ht="65.25" thickBot="1">
      <c r="A168" s="52">
        <v>43</v>
      </c>
      <c r="B168" s="53" t="s">
        <v>33</v>
      </c>
      <c r="C168" s="54">
        <v>150</v>
      </c>
      <c r="D168" s="62">
        <v>8.13</v>
      </c>
      <c r="E168" s="62">
        <v>10.31</v>
      </c>
      <c r="F168" s="62">
        <v>13</v>
      </c>
      <c r="G168" s="62">
        <v>185</v>
      </c>
      <c r="H168" s="52">
        <v>43</v>
      </c>
      <c r="I168" s="53" t="s">
        <v>33</v>
      </c>
      <c r="J168" s="54">
        <v>180</v>
      </c>
      <c r="K168" s="62">
        <v>9.76</v>
      </c>
      <c r="L168" s="62">
        <v>12.38</v>
      </c>
      <c r="M168" s="62">
        <v>15.6</v>
      </c>
      <c r="N168" s="62">
        <v>222</v>
      </c>
    </row>
    <row r="169" spans="1:14" ht="129.75" thickBot="1">
      <c r="A169" s="52">
        <v>18</v>
      </c>
      <c r="B169" s="53" t="s">
        <v>40</v>
      </c>
      <c r="C169" s="59">
        <v>200</v>
      </c>
      <c r="D169" s="57">
        <v>0.51</v>
      </c>
      <c r="E169" s="57">
        <v>0</v>
      </c>
      <c r="F169" s="57">
        <v>25.23</v>
      </c>
      <c r="G169" s="57">
        <v>106</v>
      </c>
      <c r="H169" s="52">
        <v>18</v>
      </c>
      <c r="I169" s="53" t="s">
        <v>40</v>
      </c>
      <c r="J169" s="59">
        <v>200</v>
      </c>
      <c r="K169" s="57">
        <v>0.66</v>
      </c>
      <c r="L169" s="57">
        <v>0</v>
      </c>
      <c r="M169" s="57">
        <v>28.35</v>
      </c>
      <c r="N169" s="57">
        <v>117</v>
      </c>
    </row>
    <row r="170" spans="1:14" s="69" customFormat="1" ht="65.25" thickBot="1">
      <c r="A170" s="52" t="s">
        <v>32</v>
      </c>
      <c r="B170" s="53" t="s">
        <v>28</v>
      </c>
      <c r="C170" s="52">
        <v>50</v>
      </c>
      <c r="D170" s="62">
        <v>4</v>
      </c>
      <c r="E170" s="62">
        <v>0.75</v>
      </c>
      <c r="F170" s="62">
        <v>20.05</v>
      </c>
      <c r="G170" s="62">
        <v>104</v>
      </c>
      <c r="H170" s="52" t="s">
        <v>32</v>
      </c>
      <c r="I170" s="53" t="s">
        <v>28</v>
      </c>
      <c r="J170" s="52">
        <v>70</v>
      </c>
      <c r="K170" s="62">
        <v>5.6</v>
      </c>
      <c r="L170" s="62">
        <v>1.05</v>
      </c>
      <c r="M170" s="62">
        <v>28.07</v>
      </c>
      <c r="N170" s="62">
        <v>145.6</v>
      </c>
    </row>
    <row r="171" spans="1:14" s="69" customFormat="1" ht="65.25" thickBot="1">
      <c r="A171" s="52" t="s">
        <v>32</v>
      </c>
      <c r="B171" s="53" t="s">
        <v>7</v>
      </c>
      <c r="C171" s="54">
        <v>48</v>
      </c>
      <c r="D171" s="54">
        <v>2.35</v>
      </c>
      <c r="E171" s="62">
        <v>0.48</v>
      </c>
      <c r="F171" s="62">
        <v>21.5</v>
      </c>
      <c r="G171" s="62">
        <v>96</v>
      </c>
      <c r="H171" s="52" t="s">
        <v>32</v>
      </c>
      <c r="I171" s="53" t="s">
        <v>7</v>
      </c>
      <c r="J171" s="54">
        <v>70</v>
      </c>
      <c r="K171" s="54">
        <v>3.43</v>
      </c>
      <c r="L171" s="62">
        <v>0.7</v>
      </c>
      <c r="M171" s="62">
        <v>31.36</v>
      </c>
      <c r="N171" s="62">
        <v>140</v>
      </c>
    </row>
    <row r="172" spans="1:14" ht="65.25" thickBot="1">
      <c r="A172" s="52"/>
      <c r="B172" s="53" t="s">
        <v>29</v>
      </c>
      <c r="C172" s="59">
        <f>C165+C166+C167+C168+C169+C170+C171</f>
        <v>925</v>
      </c>
      <c r="D172" s="57">
        <f>SUM(D165:D171)</f>
        <v>46.25</v>
      </c>
      <c r="E172" s="57">
        <f>SUM(E165:E171)</f>
        <v>40.23</v>
      </c>
      <c r="F172" s="57">
        <f>SUM(F165:F171)</f>
        <v>121.36</v>
      </c>
      <c r="G172" s="57">
        <f>SUM(G165:G171)</f>
        <v>1072.5</v>
      </c>
      <c r="H172" s="52"/>
      <c r="I172" s="53" t="s">
        <v>29</v>
      </c>
      <c r="J172" s="59">
        <f>J165+J166+J167+J168+J169+J170+J171</f>
        <v>1037</v>
      </c>
      <c r="K172" s="57">
        <f>SUM(K165:K171)</f>
        <v>51.949999999999996</v>
      </c>
      <c r="L172" s="57">
        <f>SUM(L165:L171)</f>
        <v>42.9</v>
      </c>
      <c r="M172" s="57">
        <f>SUM(M165:M171)</f>
        <v>144.95999999999998</v>
      </c>
      <c r="N172" s="57">
        <f>SUM(N165:N171)</f>
        <v>1222.1</v>
      </c>
    </row>
    <row r="173" spans="1:14" ht="65.25" thickBot="1">
      <c r="A173" s="109" t="s">
        <v>131</v>
      </c>
      <c r="B173" s="110"/>
      <c r="C173" s="110"/>
      <c r="D173" s="110"/>
      <c r="E173" s="110"/>
      <c r="F173" s="110"/>
      <c r="G173" s="111"/>
      <c r="H173" s="109" t="s">
        <v>131</v>
      </c>
      <c r="I173" s="110"/>
      <c r="J173" s="110"/>
      <c r="K173" s="110"/>
      <c r="L173" s="110"/>
      <c r="M173" s="110"/>
      <c r="N173" s="111"/>
    </row>
    <row r="174" spans="1:14" ht="258.75" thickBot="1">
      <c r="A174" s="52" t="s">
        <v>32</v>
      </c>
      <c r="B174" s="53" t="s">
        <v>56</v>
      </c>
      <c r="C174" s="54">
        <v>25</v>
      </c>
      <c r="D174" s="62">
        <v>1.88</v>
      </c>
      <c r="E174" s="62">
        <v>2.45</v>
      </c>
      <c r="F174" s="62">
        <v>18.6</v>
      </c>
      <c r="G174" s="62">
        <v>104.25</v>
      </c>
      <c r="H174" s="52" t="s">
        <v>32</v>
      </c>
      <c r="I174" s="53" t="s">
        <v>56</v>
      </c>
      <c r="J174" s="54">
        <v>50</v>
      </c>
      <c r="K174" s="62">
        <v>3.76</v>
      </c>
      <c r="L174" s="62">
        <v>4.9</v>
      </c>
      <c r="M174" s="62">
        <v>37.2</v>
      </c>
      <c r="N174" s="62">
        <v>208.5</v>
      </c>
    </row>
    <row r="175" spans="1:14" ht="129.75" thickBot="1">
      <c r="A175" s="52">
        <v>27</v>
      </c>
      <c r="B175" s="53" t="s">
        <v>148</v>
      </c>
      <c r="C175" s="56" t="s">
        <v>26</v>
      </c>
      <c r="D175" s="57">
        <v>0.16</v>
      </c>
      <c r="E175" s="57">
        <v>0.16</v>
      </c>
      <c r="F175" s="57">
        <v>18.89</v>
      </c>
      <c r="G175" s="57">
        <v>79</v>
      </c>
      <c r="H175" s="52">
        <v>27</v>
      </c>
      <c r="I175" s="53" t="s">
        <v>148</v>
      </c>
      <c r="J175" s="56" t="s">
        <v>26</v>
      </c>
      <c r="K175" s="57">
        <v>0.16</v>
      </c>
      <c r="L175" s="57">
        <v>0.16</v>
      </c>
      <c r="M175" s="57">
        <v>18.89</v>
      </c>
      <c r="N175" s="57">
        <v>79</v>
      </c>
    </row>
    <row r="176" spans="1:14" ht="258.75" thickBot="1">
      <c r="A176" s="52" t="s">
        <v>32</v>
      </c>
      <c r="B176" s="53" t="s">
        <v>120</v>
      </c>
      <c r="C176" s="54">
        <v>100</v>
      </c>
      <c r="D176" s="62">
        <v>0.4</v>
      </c>
      <c r="E176" s="62">
        <v>0.4</v>
      </c>
      <c r="F176" s="62">
        <v>9.8</v>
      </c>
      <c r="G176" s="62">
        <v>47</v>
      </c>
      <c r="H176" s="52" t="s">
        <v>32</v>
      </c>
      <c r="I176" s="53" t="s">
        <v>120</v>
      </c>
      <c r="J176" s="54">
        <v>100</v>
      </c>
      <c r="K176" s="62">
        <v>0.4</v>
      </c>
      <c r="L176" s="62">
        <v>0.4</v>
      </c>
      <c r="M176" s="62">
        <v>9.8</v>
      </c>
      <c r="N176" s="62">
        <v>47</v>
      </c>
    </row>
    <row r="177" spans="1:14" ht="65.25" thickBot="1">
      <c r="A177" s="52"/>
      <c r="B177" s="53" t="s">
        <v>29</v>
      </c>
      <c r="C177" s="59">
        <f>C174+C175+C176</f>
        <v>325</v>
      </c>
      <c r="D177" s="57">
        <f>D174+D175+D176</f>
        <v>2.44</v>
      </c>
      <c r="E177" s="57">
        <f>E174+E175+E176</f>
        <v>3.0100000000000002</v>
      </c>
      <c r="F177" s="57">
        <f>F174+F175+F176</f>
        <v>47.290000000000006</v>
      </c>
      <c r="G177" s="57">
        <f>G174+G175+G176</f>
        <v>230.25</v>
      </c>
      <c r="H177" s="52"/>
      <c r="I177" s="53" t="s">
        <v>29</v>
      </c>
      <c r="J177" s="59">
        <f>J174+J175+J176</f>
        <v>350</v>
      </c>
      <c r="K177" s="57">
        <f>K174+K175+K176</f>
        <v>4.32</v>
      </c>
      <c r="L177" s="57">
        <f>L174+L175+L176</f>
        <v>5.460000000000001</v>
      </c>
      <c r="M177" s="57">
        <f>M174+M175+M176</f>
        <v>65.89</v>
      </c>
      <c r="N177" s="57">
        <f>N174+N175+N176</f>
        <v>334.5</v>
      </c>
    </row>
    <row r="178" spans="1:14" ht="65.25" thickBot="1">
      <c r="A178" s="52"/>
      <c r="B178" s="53"/>
      <c r="C178" s="56"/>
      <c r="D178" s="63" t="s">
        <v>1</v>
      </c>
      <c r="E178" s="64" t="s">
        <v>2</v>
      </c>
      <c r="F178" s="64" t="s">
        <v>3</v>
      </c>
      <c r="G178" s="73" t="s">
        <v>4</v>
      </c>
      <c r="H178" s="52"/>
      <c r="I178" s="53"/>
      <c r="J178" s="56"/>
      <c r="K178" s="63" t="s">
        <v>1</v>
      </c>
      <c r="L178" s="64" t="s">
        <v>2</v>
      </c>
      <c r="M178" s="64" t="s">
        <v>3</v>
      </c>
      <c r="N178" s="73" t="s">
        <v>4</v>
      </c>
    </row>
    <row r="179" spans="1:14" ht="65.25" thickBot="1">
      <c r="A179" s="52"/>
      <c r="B179" s="74" t="s">
        <v>9</v>
      </c>
      <c r="C179" s="56"/>
      <c r="D179" s="57">
        <f>SUM(D163+D172+D177)</f>
        <v>88.47999999999999</v>
      </c>
      <c r="E179" s="57">
        <f>SUM(E163+E172+E177)</f>
        <v>73.96</v>
      </c>
      <c r="F179" s="57">
        <f>SUM(F163+F172+F177)</f>
        <v>293.14</v>
      </c>
      <c r="G179" s="57">
        <f>SUM(G163+G172+G177)</f>
        <v>2243.1800000000003</v>
      </c>
      <c r="H179" s="52"/>
      <c r="I179" s="74" t="s">
        <v>9</v>
      </c>
      <c r="J179" s="56"/>
      <c r="K179" s="57">
        <f>SUM(K163+K172+K177)</f>
        <v>99.15</v>
      </c>
      <c r="L179" s="57">
        <f>SUM(L163+L172+L177)</f>
        <v>80.6</v>
      </c>
      <c r="M179" s="57">
        <f>SUM(M163+M172+M177)</f>
        <v>350.66999999999996</v>
      </c>
      <c r="N179" s="57">
        <f>SUM(N163+N172+N177)</f>
        <v>2585.2999999999997</v>
      </c>
    </row>
    <row r="180" spans="1:14" ht="129" thickBot="1">
      <c r="A180" s="52"/>
      <c r="B180" s="74" t="s">
        <v>10</v>
      </c>
      <c r="C180" s="56"/>
      <c r="D180" s="57">
        <v>77</v>
      </c>
      <c r="E180" s="57">
        <v>79</v>
      </c>
      <c r="F180" s="57">
        <v>335</v>
      </c>
      <c r="G180" s="57">
        <v>2350</v>
      </c>
      <c r="H180" s="52"/>
      <c r="I180" s="74" t="s">
        <v>10</v>
      </c>
      <c r="J180" s="56"/>
      <c r="K180" s="57">
        <v>90</v>
      </c>
      <c r="L180" s="57">
        <v>92</v>
      </c>
      <c r="M180" s="57">
        <v>383</v>
      </c>
      <c r="N180" s="57">
        <v>2720</v>
      </c>
    </row>
    <row r="181" spans="1:14" ht="256.5" thickBot="1">
      <c r="A181" s="75"/>
      <c r="B181" s="76" t="s">
        <v>11</v>
      </c>
      <c r="C181" s="64"/>
      <c r="D181" s="72">
        <f>D179*100/D180</f>
        <v>114.90909090909089</v>
      </c>
      <c r="E181" s="72">
        <f>E179*100/E180</f>
        <v>93.62025316455696</v>
      </c>
      <c r="F181" s="72">
        <f>F179*100/F180</f>
        <v>87.5044776119403</v>
      </c>
      <c r="G181" s="72">
        <f>G179*100/G180</f>
        <v>95.4544680851064</v>
      </c>
      <c r="H181" s="75"/>
      <c r="I181" s="76" t="s">
        <v>11</v>
      </c>
      <c r="J181" s="64"/>
      <c r="K181" s="72">
        <f>K179*100/K180</f>
        <v>110.16666666666667</v>
      </c>
      <c r="L181" s="72">
        <f>L179*100/L180</f>
        <v>87.6086956521739</v>
      </c>
      <c r="M181" s="72">
        <f>M179*100/M180</f>
        <v>91.5587467362924</v>
      </c>
      <c r="N181" s="72">
        <f>N179*100/N180</f>
        <v>95.04779411764704</v>
      </c>
    </row>
    <row r="182" spans="1:14" ht="65.25" thickBot="1">
      <c r="A182" s="109" t="s">
        <v>133</v>
      </c>
      <c r="B182" s="110"/>
      <c r="C182" s="110"/>
      <c r="D182" s="110"/>
      <c r="E182" s="110"/>
      <c r="F182" s="110"/>
      <c r="G182" s="111"/>
      <c r="H182" s="109" t="s">
        <v>136</v>
      </c>
      <c r="I182" s="110"/>
      <c r="J182" s="110"/>
      <c r="K182" s="110"/>
      <c r="L182" s="110"/>
      <c r="M182" s="110"/>
      <c r="N182" s="111"/>
    </row>
    <row r="183" spans="1:14" ht="65.25" thickBot="1">
      <c r="A183" s="109" t="s">
        <v>18</v>
      </c>
      <c r="B183" s="110"/>
      <c r="C183" s="110"/>
      <c r="D183" s="110"/>
      <c r="E183" s="110"/>
      <c r="F183" s="110"/>
      <c r="G183" s="111"/>
      <c r="H183" s="109" t="s">
        <v>18</v>
      </c>
      <c r="I183" s="110"/>
      <c r="J183" s="110"/>
      <c r="K183" s="110"/>
      <c r="L183" s="110"/>
      <c r="M183" s="110"/>
      <c r="N183" s="111"/>
    </row>
    <row r="184" spans="1:14" ht="65.25" thickBot="1">
      <c r="A184" s="117" t="s">
        <v>30</v>
      </c>
      <c r="B184" s="115" t="s">
        <v>22</v>
      </c>
      <c r="C184" s="119" t="s">
        <v>23</v>
      </c>
      <c r="D184" s="109" t="s">
        <v>24</v>
      </c>
      <c r="E184" s="110"/>
      <c r="F184" s="111"/>
      <c r="G184" s="115" t="s">
        <v>25</v>
      </c>
      <c r="H184" s="117" t="s">
        <v>30</v>
      </c>
      <c r="I184" s="115" t="s">
        <v>22</v>
      </c>
      <c r="J184" s="119" t="s">
        <v>23</v>
      </c>
      <c r="K184" s="109" t="s">
        <v>24</v>
      </c>
      <c r="L184" s="110"/>
      <c r="M184" s="111"/>
      <c r="N184" s="115" t="s">
        <v>25</v>
      </c>
    </row>
    <row r="185" spans="1:14" ht="65.25" thickBot="1">
      <c r="A185" s="118"/>
      <c r="B185" s="116"/>
      <c r="C185" s="120"/>
      <c r="D185" s="63" t="s">
        <v>1</v>
      </c>
      <c r="E185" s="64" t="s">
        <v>2</v>
      </c>
      <c r="F185" s="64" t="s">
        <v>3</v>
      </c>
      <c r="G185" s="116"/>
      <c r="H185" s="118"/>
      <c r="I185" s="116"/>
      <c r="J185" s="120"/>
      <c r="K185" s="63" t="s">
        <v>1</v>
      </c>
      <c r="L185" s="64" t="s">
        <v>2</v>
      </c>
      <c r="M185" s="64" t="s">
        <v>3</v>
      </c>
      <c r="N185" s="116"/>
    </row>
    <row r="186" spans="1:14" ht="65.25" thickBot="1">
      <c r="A186" s="65">
        <v>1</v>
      </c>
      <c r="B186" s="66">
        <v>2</v>
      </c>
      <c r="C186" s="67">
        <v>3</v>
      </c>
      <c r="D186" s="68">
        <v>4</v>
      </c>
      <c r="E186" s="66">
        <v>5</v>
      </c>
      <c r="F186" s="66">
        <v>6</v>
      </c>
      <c r="G186" s="66">
        <v>7</v>
      </c>
      <c r="H186" s="65">
        <v>1</v>
      </c>
      <c r="I186" s="66">
        <v>2</v>
      </c>
      <c r="J186" s="67">
        <v>3</v>
      </c>
      <c r="K186" s="68">
        <v>4</v>
      </c>
      <c r="L186" s="66">
        <v>5</v>
      </c>
      <c r="M186" s="66">
        <v>6</v>
      </c>
      <c r="N186" s="66">
        <v>7</v>
      </c>
    </row>
    <row r="187" spans="1:14" ht="65.25" thickBot="1">
      <c r="A187" s="109" t="s">
        <v>5</v>
      </c>
      <c r="B187" s="110"/>
      <c r="C187" s="110"/>
      <c r="D187" s="110"/>
      <c r="E187" s="110"/>
      <c r="F187" s="110"/>
      <c r="G187" s="111"/>
      <c r="H187" s="109" t="s">
        <v>5</v>
      </c>
      <c r="I187" s="110"/>
      <c r="J187" s="110"/>
      <c r="K187" s="110"/>
      <c r="L187" s="110"/>
      <c r="M187" s="110"/>
      <c r="N187" s="111"/>
    </row>
    <row r="188" spans="1:14" ht="129.75" thickBot="1">
      <c r="A188" s="54">
        <v>44</v>
      </c>
      <c r="B188" s="58" t="s">
        <v>97</v>
      </c>
      <c r="C188" s="59">
        <v>200</v>
      </c>
      <c r="D188" s="60">
        <v>6.17</v>
      </c>
      <c r="E188" s="60">
        <v>7.52</v>
      </c>
      <c r="F188" s="60">
        <v>19.51</v>
      </c>
      <c r="G188" s="60">
        <v>170</v>
      </c>
      <c r="H188" s="54">
        <v>44</v>
      </c>
      <c r="I188" s="58" t="s">
        <v>97</v>
      </c>
      <c r="J188" s="59">
        <v>200</v>
      </c>
      <c r="K188" s="60">
        <v>6.17</v>
      </c>
      <c r="L188" s="60">
        <v>7.52</v>
      </c>
      <c r="M188" s="60">
        <v>19.51</v>
      </c>
      <c r="N188" s="60">
        <v>170</v>
      </c>
    </row>
    <row r="189" spans="1:14" ht="65.25" thickBot="1">
      <c r="A189" s="52">
        <v>29</v>
      </c>
      <c r="B189" s="53" t="s">
        <v>6</v>
      </c>
      <c r="C189" s="56" t="s">
        <v>128</v>
      </c>
      <c r="D189" s="57">
        <v>0</v>
      </c>
      <c r="E189" s="57">
        <v>0</v>
      </c>
      <c r="F189" s="57">
        <v>14.97</v>
      </c>
      <c r="G189" s="57">
        <v>57</v>
      </c>
      <c r="H189" s="52">
        <v>29</v>
      </c>
      <c r="I189" s="53" t="s">
        <v>6</v>
      </c>
      <c r="J189" s="56" t="s">
        <v>128</v>
      </c>
      <c r="K189" s="57">
        <v>0</v>
      </c>
      <c r="L189" s="57">
        <v>0</v>
      </c>
      <c r="M189" s="57">
        <v>14.97</v>
      </c>
      <c r="N189" s="57">
        <v>57</v>
      </c>
    </row>
    <row r="190" spans="1:14" ht="129.75" thickBot="1">
      <c r="A190" s="52">
        <v>2</v>
      </c>
      <c r="B190" s="53" t="s">
        <v>51</v>
      </c>
      <c r="C190" s="52">
        <v>51</v>
      </c>
      <c r="D190" s="62">
        <v>5.47</v>
      </c>
      <c r="E190" s="62">
        <v>6.68</v>
      </c>
      <c r="F190" s="62">
        <v>17.27</v>
      </c>
      <c r="G190" s="62">
        <v>152</v>
      </c>
      <c r="H190" s="52">
        <v>2</v>
      </c>
      <c r="I190" s="53" t="s">
        <v>51</v>
      </c>
      <c r="J190" s="52">
        <v>59</v>
      </c>
      <c r="K190" s="62">
        <v>6.33</v>
      </c>
      <c r="L190" s="62">
        <v>8.02</v>
      </c>
      <c r="M190" s="62">
        <v>19.74</v>
      </c>
      <c r="N190" s="62">
        <v>177</v>
      </c>
    </row>
    <row r="191" spans="1:14" ht="323.25" thickBot="1">
      <c r="A191" s="52" t="s">
        <v>32</v>
      </c>
      <c r="B191" s="53" t="s">
        <v>113</v>
      </c>
      <c r="C191" s="70">
        <v>180</v>
      </c>
      <c r="D191" s="57">
        <v>12.24</v>
      </c>
      <c r="E191" s="57">
        <v>38.88</v>
      </c>
      <c r="F191" s="57">
        <v>53.82</v>
      </c>
      <c r="G191" s="57">
        <v>617.4</v>
      </c>
      <c r="H191" s="52" t="s">
        <v>32</v>
      </c>
      <c r="I191" s="53" t="s">
        <v>113</v>
      </c>
      <c r="J191" s="70">
        <v>180</v>
      </c>
      <c r="K191" s="57">
        <v>12.24</v>
      </c>
      <c r="L191" s="57">
        <v>38.88</v>
      </c>
      <c r="M191" s="57">
        <v>53.82</v>
      </c>
      <c r="N191" s="57">
        <v>617.4</v>
      </c>
    </row>
    <row r="192" spans="1:14" ht="65.25" thickBot="1">
      <c r="A192" s="52"/>
      <c r="B192" s="53" t="s">
        <v>29</v>
      </c>
      <c r="C192" s="70">
        <f>C188+C189+C190+C191</f>
        <v>646</v>
      </c>
      <c r="D192" s="77">
        <f>SUM(D188:D191)</f>
        <v>23.880000000000003</v>
      </c>
      <c r="E192" s="77">
        <f>SUM(E188:E191)</f>
        <v>53.08</v>
      </c>
      <c r="F192" s="77">
        <f>SUM(F188:F191)</f>
        <v>105.57</v>
      </c>
      <c r="G192" s="77">
        <f>SUM(G188:G191)</f>
        <v>996.4</v>
      </c>
      <c r="H192" s="52"/>
      <c r="I192" s="53" t="s">
        <v>29</v>
      </c>
      <c r="J192" s="70">
        <f>J188+J190+J189+J191</f>
        <v>654</v>
      </c>
      <c r="K192" s="52">
        <f>SUM(K188:K191)</f>
        <v>24.740000000000002</v>
      </c>
      <c r="L192" s="52">
        <f>SUM(L188:L191)</f>
        <v>54.42</v>
      </c>
      <c r="M192" s="52">
        <f>SUM(M188:M191)</f>
        <v>108.03999999999999</v>
      </c>
      <c r="N192" s="52">
        <f>SUM(N188:N191)</f>
        <v>1021.4</v>
      </c>
    </row>
    <row r="193" spans="1:14" ht="65.25" thickBot="1">
      <c r="A193" s="109" t="s">
        <v>8</v>
      </c>
      <c r="B193" s="110"/>
      <c r="C193" s="110"/>
      <c r="D193" s="110"/>
      <c r="E193" s="110"/>
      <c r="F193" s="110"/>
      <c r="G193" s="111"/>
      <c r="H193" s="109" t="s">
        <v>8</v>
      </c>
      <c r="I193" s="110"/>
      <c r="J193" s="110"/>
      <c r="K193" s="110"/>
      <c r="L193" s="110"/>
      <c r="M193" s="110"/>
      <c r="N193" s="111"/>
    </row>
    <row r="194" spans="1:14" ht="194.25" thickBot="1">
      <c r="A194" s="52">
        <v>45</v>
      </c>
      <c r="B194" s="53" t="s">
        <v>110</v>
      </c>
      <c r="C194" s="71" t="s">
        <v>35</v>
      </c>
      <c r="D194" s="57">
        <v>2.4</v>
      </c>
      <c r="E194" s="57">
        <v>0.12</v>
      </c>
      <c r="F194" s="57">
        <v>4.5</v>
      </c>
      <c r="G194" s="57">
        <v>34.8</v>
      </c>
      <c r="H194" s="52">
        <v>45</v>
      </c>
      <c r="I194" s="53" t="s">
        <v>110</v>
      </c>
      <c r="J194" s="71" t="s">
        <v>27</v>
      </c>
      <c r="K194" s="57">
        <v>4</v>
      </c>
      <c r="L194" s="57">
        <v>0.2</v>
      </c>
      <c r="M194" s="57">
        <v>7.5</v>
      </c>
      <c r="N194" s="57">
        <v>58</v>
      </c>
    </row>
    <row r="195" spans="1:14" ht="129.75" thickBot="1">
      <c r="A195" s="52">
        <v>14</v>
      </c>
      <c r="B195" s="53" t="s">
        <v>107</v>
      </c>
      <c r="C195" s="71" t="s">
        <v>139</v>
      </c>
      <c r="D195" s="57">
        <v>6.16</v>
      </c>
      <c r="E195" s="57">
        <v>6.82</v>
      </c>
      <c r="F195" s="57">
        <v>9.33</v>
      </c>
      <c r="G195" s="57">
        <v>132</v>
      </c>
      <c r="H195" s="52">
        <v>14</v>
      </c>
      <c r="I195" s="53" t="s">
        <v>107</v>
      </c>
      <c r="J195" s="71" t="s">
        <v>139</v>
      </c>
      <c r="K195" s="57">
        <v>6.16</v>
      </c>
      <c r="L195" s="57">
        <v>6.82</v>
      </c>
      <c r="M195" s="57">
        <v>9.33</v>
      </c>
      <c r="N195" s="57">
        <v>132</v>
      </c>
    </row>
    <row r="196" spans="1:14" ht="129.75" thickBot="1">
      <c r="A196" s="52">
        <v>6</v>
      </c>
      <c r="B196" s="58" t="s">
        <v>55</v>
      </c>
      <c r="C196" s="59">
        <v>100</v>
      </c>
      <c r="D196" s="57">
        <v>19.45</v>
      </c>
      <c r="E196" s="57">
        <v>9.94</v>
      </c>
      <c r="F196" s="57">
        <v>88.26</v>
      </c>
      <c r="G196" s="72">
        <v>211</v>
      </c>
      <c r="H196" s="52">
        <v>6</v>
      </c>
      <c r="I196" s="58" t="s">
        <v>55</v>
      </c>
      <c r="J196" s="59">
        <v>120</v>
      </c>
      <c r="K196" s="57">
        <v>23.34</v>
      </c>
      <c r="L196" s="57">
        <v>11.93</v>
      </c>
      <c r="M196" s="57">
        <v>105.91</v>
      </c>
      <c r="N196" s="72">
        <v>253.2</v>
      </c>
    </row>
    <row r="197" spans="1:14" ht="194.25" thickBot="1">
      <c r="A197" s="52">
        <v>17</v>
      </c>
      <c r="B197" s="53" t="s">
        <v>127</v>
      </c>
      <c r="C197" s="56" t="s">
        <v>64</v>
      </c>
      <c r="D197" s="57">
        <v>4.99</v>
      </c>
      <c r="E197" s="57">
        <v>6.14</v>
      </c>
      <c r="F197" s="57">
        <v>27.73</v>
      </c>
      <c r="G197" s="57">
        <v>178</v>
      </c>
      <c r="H197" s="52">
        <v>17</v>
      </c>
      <c r="I197" s="53" t="s">
        <v>127</v>
      </c>
      <c r="J197" s="56" t="s">
        <v>128</v>
      </c>
      <c r="K197" s="57">
        <v>7.09</v>
      </c>
      <c r="L197" s="57">
        <v>7.78</v>
      </c>
      <c r="M197" s="57">
        <v>39.57</v>
      </c>
      <c r="N197" s="57">
        <v>247</v>
      </c>
    </row>
    <row r="198" spans="1:14" ht="65.25" thickBot="1">
      <c r="A198" s="52">
        <v>8</v>
      </c>
      <c r="B198" s="53" t="s">
        <v>37</v>
      </c>
      <c r="C198" s="59">
        <v>200</v>
      </c>
      <c r="D198" s="57">
        <v>1</v>
      </c>
      <c r="E198" s="57">
        <v>0.2</v>
      </c>
      <c r="F198" s="57">
        <v>20.2</v>
      </c>
      <c r="G198" s="57">
        <v>75</v>
      </c>
      <c r="H198" s="52">
        <v>8</v>
      </c>
      <c r="I198" s="53" t="s">
        <v>37</v>
      </c>
      <c r="J198" s="59">
        <v>200</v>
      </c>
      <c r="K198" s="57">
        <v>1</v>
      </c>
      <c r="L198" s="57">
        <v>0.2</v>
      </c>
      <c r="M198" s="57">
        <v>20.2</v>
      </c>
      <c r="N198" s="57">
        <v>75</v>
      </c>
    </row>
    <row r="199" spans="1:14" ht="65.25" thickBot="1">
      <c r="A199" s="52" t="s">
        <v>32</v>
      </c>
      <c r="B199" s="53" t="s">
        <v>28</v>
      </c>
      <c r="C199" s="52">
        <v>50</v>
      </c>
      <c r="D199" s="62">
        <v>4</v>
      </c>
      <c r="E199" s="62">
        <v>0.75</v>
      </c>
      <c r="F199" s="62">
        <v>20.05</v>
      </c>
      <c r="G199" s="62">
        <v>104</v>
      </c>
      <c r="H199" s="52" t="s">
        <v>32</v>
      </c>
      <c r="I199" s="53" t="s">
        <v>28</v>
      </c>
      <c r="J199" s="52">
        <v>70</v>
      </c>
      <c r="K199" s="62">
        <v>5.6</v>
      </c>
      <c r="L199" s="62">
        <v>1.05</v>
      </c>
      <c r="M199" s="62">
        <v>28.07</v>
      </c>
      <c r="N199" s="62">
        <v>145.6</v>
      </c>
    </row>
    <row r="200" spans="1:14" ht="65.25" thickBot="1">
      <c r="A200" s="52" t="s">
        <v>32</v>
      </c>
      <c r="B200" s="53" t="s">
        <v>7</v>
      </c>
      <c r="C200" s="54">
        <v>48</v>
      </c>
      <c r="D200" s="54">
        <v>2.35</v>
      </c>
      <c r="E200" s="62">
        <v>0.48</v>
      </c>
      <c r="F200" s="62">
        <v>21.5</v>
      </c>
      <c r="G200" s="62">
        <v>96</v>
      </c>
      <c r="H200" s="52" t="s">
        <v>32</v>
      </c>
      <c r="I200" s="53" t="s">
        <v>7</v>
      </c>
      <c r="J200" s="54">
        <v>70</v>
      </c>
      <c r="K200" s="54">
        <v>3.43</v>
      </c>
      <c r="L200" s="62">
        <v>0.7</v>
      </c>
      <c r="M200" s="62">
        <v>31.36</v>
      </c>
      <c r="N200" s="62">
        <v>140</v>
      </c>
    </row>
    <row r="201" spans="1:14" ht="65.25" thickBot="1">
      <c r="A201" s="52"/>
      <c r="B201" s="53" t="s">
        <v>29</v>
      </c>
      <c r="C201" s="59">
        <f>C194+C195+C196+C197+C198+C199+C200</f>
        <v>875</v>
      </c>
      <c r="D201" s="60">
        <f>SUM(D194:D200)</f>
        <v>40.35</v>
      </c>
      <c r="E201" s="60">
        <f>SUM(E194:E200)</f>
        <v>24.45</v>
      </c>
      <c r="F201" s="60">
        <f>SUM(F194:F200)</f>
        <v>191.57</v>
      </c>
      <c r="G201" s="60">
        <f>SUM(G194:G200)</f>
        <v>830.8</v>
      </c>
      <c r="H201" s="52"/>
      <c r="I201" s="53" t="s">
        <v>29</v>
      </c>
      <c r="J201" s="59">
        <f>J194+J195+J196+J197+J198+J199+J200</f>
        <v>1042</v>
      </c>
      <c r="K201" s="60">
        <f>SUM(K194:K200)</f>
        <v>50.620000000000005</v>
      </c>
      <c r="L201" s="60">
        <f>SUM(L194:L200)</f>
        <v>28.68</v>
      </c>
      <c r="M201" s="60">
        <f>SUM(M194:M200)</f>
        <v>241.94</v>
      </c>
      <c r="N201" s="60">
        <f>SUM(N194:N200)</f>
        <v>1050.8000000000002</v>
      </c>
    </row>
    <row r="202" spans="1:14" ht="65.25" thickBot="1">
      <c r="A202" s="109" t="s">
        <v>131</v>
      </c>
      <c r="B202" s="110"/>
      <c r="C202" s="110"/>
      <c r="D202" s="110"/>
      <c r="E202" s="110"/>
      <c r="F202" s="110"/>
      <c r="G202" s="111"/>
      <c r="H202" s="109" t="s">
        <v>131</v>
      </c>
      <c r="I202" s="110"/>
      <c r="J202" s="110"/>
      <c r="K202" s="110"/>
      <c r="L202" s="110"/>
      <c r="M202" s="110"/>
      <c r="N202" s="111"/>
    </row>
    <row r="203" spans="1:14" ht="344.25" customHeight="1" thickBot="1">
      <c r="A203" s="52" t="s">
        <v>32</v>
      </c>
      <c r="B203" s="53" t="s">
        <v>149</v>
      </c>
      <c r="C203" s="54">
        <v>100</v>
      </c>
      <c r="D203" s="55">
        <v>8.8</v>
      </c>
      <c r="E203" s="62">
        <v>2.2</v>
      </c>
      <c r="F203" s="62">
        <v>50.3</v>
      </c>
      <c r="G203" s="62">
        <v>257</v>
      </c>
      <c r="H203" s="52" t="s">
        <v>32</v>
      </c>
      <c r="I203" s="53" t="s">
        <v>149</v>
      </c>
      <c r="J203" s="54">
        <v>100</v>
      </c>
      <c r="K203" s="55">
        <v>8.8</v>
      </c>
      <c r="L203" s="62">
        <v>2.2</v>
      </c>
      <c r="M203" s="62">
        <v>50.3</v>
      </c>
      <c r="N203" s="62">
        <v>257</v>
      </c>
    </row>
    <row r="204" spans="1:14" ht="258.75" thickBot="1">
      <c r="A204" s="52">
        <v>9</v>
      </c>
      <c r="B204" s="53" t="s">
        <v>65</v>
      </c>
      <c r="C204" s="56" t="s">
        <v>26</v>
      </c>
      <c r="D204" s="60">
        <v>5.8</v>
      </c>
      <c r="E204" s="60">
        <v>5</v>
      </c>
      <c r="F204" s="60">
        <v>8</v>
      </c>
      <c r="G204" s="60">
        <v>106</v>
      </c>
      <c r="H204" s="52">
        <v>9</v>
      </c>
      <c r="I204" s="53" t="s">
        <v>65</v>
      </c>
      <c r="J204" s="56" t="s">
        <v>26</v>
      </c>
      <c r="K204" s="60">
        <v>5.8</v>
      </c>
      <c r="L204" s="60">
        <v>5</v>
      </c>
      <c r="M204" s="60">
        <v>8</v>
      </c>
      <c r="N204" s="60">
        <v>106</v>
      </c>
    </row>
    <row r="205" spans="1:14" ht="258.75" thickBot="1">
      <c r="A205" s="52" t="s">
        <v>32</v>
      </c>
      <c r="B205" s="53" t="s">
        <v>120</v>
      </c>
      <c r="C205" s="54">
        <v>100</v>
      </c>
      <c r="D205" s="62">
        <v>0.4</v>
      </c>
      <c r="E205" s="62">
        <v>0.4</v>
      </c>
      <c r="F205" s="62">
        <v>9.8</v>
      </c>
      <c r="G205" s="62">
        <v>47</v>
      </c>
      <c r="H205" s="52" t="s">
        <v>32</v>
      </c>
      <c r="I205" s="53" t="s">
        <v>120</v>
      </c>
      <c r="J205" s="54">
        <v>100</v>
      </c>
      <c r="K205" s="62">
        <v>0.4</v>
      </c>
      <c r="L205" s="62">
        <v>0.4</v>
      </c>
      <c r="M205" s="62">
        <v>9.8</v>
      </c>
      <c r="N205" s="62">
        <v>47</v>
      </c>
    </row>
    <row r="206" spans="1:14" ht="65.25" thickBot="1">
      <c r="A206" s="52"/>
      <c r="B206" s="53" t="s">
        <v>29</v>
      </c>
      <c r="C206" s="59">
        <f>C203+C204+C205</f>
        <v>400</v>
      </c>
      <c r="D206" s="57">
        <f>D203+D204+D205</f>
        <v>15.000000000000002</v>
      </c>
      <c r="E206" s="57">
        <f>E203+E204+E205</f>
        <v>7.6000000000000005</v>
      </c>
      <c r="F206" s="57">
        <f>F203+F204+F205</f>
        <v>68.1</v>
      </c>
      <c r="G206" s="57">
        <f>G203+G204+G205</f>
        <v>410</v>
      </c>
      <c r="H206" s="52"/>
      <c r="I206" s="53" t="s">
        <v>29</v>
      </c>
      <c r="J206" s="59">
        <f>J203+J204+J205</f>
        <v>400</v>
      </c>
      <c r="K206" s="57">
        <f>K203+K204+K205</f>
        <v>15.000000000000002</v>
      </c>
      <c r="L206" s="57">
        <f>L203+L204+L205</f>
        <v>7.6000000000000005</v>
      </c>
      <c r="M206" s="57">
        <f>M203+M204+M205</f>
        <v>68.1</v>
      </c>
      <c r="N206" s="57">
        <f>N203+N204+N205</f>
        <v>410</v>
      </c>
    </row>
    <row r="207" spans="1:14" ht="65.25" thickBot="1">
      <c r="A207" s="52"/>
      <c r="B207" s="53"/>
      <c r="C207" s="56"/>
      <c r="D207" s="63" t="s">
        <v>1</v>
      </c>
      <c r="E207" s="64" t="s">
        <v>2</v>
      </c>
      <c r="F207" s="64" t="s">
        <v>3</v>
      </c>
      <c r="G207" s="73" t="s">
        <v>4</v>
      </c>
      <c r="H207" s="52"/>
      <c r="I207" s="53"/>
      <c r="J207" s="56"/>
      <c r="K207" s="63" t="s">
        <v>1</v>
      </c>
      <c r="L207" s="64" t="s">
        <v>2</v>
      </c>
      <c r="M207" s="64" t="s">
        <v>3</v>
      </c>
      <c r="N207" s="73" t="s">
        <v>4</v>
      </c>
    </row>
    <row r="208" spans="1:14" ht="65.25" thickBot="1">
      <c r="A208" s="52"/>
      <c r="B208" s="74" t="s">
        <v>9</v>
      </c>
      <c r="C208" s="56"/>
      <c r="D208" s="57">
        <f>SUM(D192+D201+D206)</f>
        <v>79.23</v>
      </c>
      <c r="E208" s="57">
        <f>SUM(E192+E201+E206)</f>
        <v>85.13</v>
      </c>
      <c r="F208" s="57">
        <f>SUM(F192+F201+F206)</f>
        <v>365.24</v>
      </c>
      <c r="G208" s="57">
        <f>SUM(G192+G201+G206)</f>
        <v>2237.2</v>
      </c>
      <c r="H208" s="52"/>
      <c r="I208" s="74" t="s">
        <v>9</v>
      </c>
      <c r="J208" s="56"/>
      <c r="K208" s="57">
        <f>SUM(K192+K201+K206)</f>
        <v>90.36000000000001</v>
      </c>
      <c r="L208" s="57">
        <f>SUM(L192+L201+L206)</f>
        <v>90.69999999999999</v>
      </c>
      <c r="M208" s="57">
        <f>SUM(M192+M201+M206)</f>
        <v>418.08000000000004</v>
      </c>
      <c r="N208" s="57">
        <f>SUM(N192+N201+N206)</f>
        <v>2482.2000000000003</v>
      </c>
    </row>
    <row r="209" spans="1:14" ht="129" thickBot="1">
      <c r="A209" s="52"/>
      <c r="B209" s="74" t="s">
        <v>10</v>
      </c>
      <c r="C209" s="56"/>
      <c r="D209" s="57">
        <v>77</v>
      </c>
      <c r="E209" s="57">
        <v>79</v>
      </c>
      <c r="F209" s="57">
        <v>335</v>
      </c>
      <c r="G209" s="57">
        <v>2350</v>
      </c>
      <c r="H209" s="52"/>
      <c r="I209" s="74" t="s">
        <v>10</v>
      </c>
      <c r="J209" s="56"/>
      <c r="K209" s="57">
        <v>90</v>
      </c>
      <c r="L209" s="57">
        <v>92</v>
      </c>
      <c r="M209" s="57">
        <v>383</v>
      </c>
      <c r="N209" s="57">
        <v>2720</v>
      </c>
    </row>
    <row r="210" spans="1:14" ht="256.5" thickBot="1">
      <c r="A210" s="75"/>
      <c r="B210" s="76" t="s">
        <v>11</v>
      </c>
      <c r="C210" s="64"/>
      <c r="D210" s="72">
        <f>D208*100/D209</f>
        <v>102.8961038961039</v>
      </c>
      <c r="E210" s="72">
        <f>E208*100/E209</f>
        <v>107.75949367088607</v>
      </c>
      <c r="F210" s="72">
        <f>F208*100/F209</f>
        <v>109.02686567164179</v>
      </c>
      <c r="G210" s="72">
        <f>G208*100/G209</f>
        <v>95.19999999999999</v>
      </c>
      <c r="H210" s="75"/>
      <c r="I210" s="76" t="s">
        <v>11</v>
      </c>
      <c r="J210" s="64"/>
      <c r="K210" s="72">
        <f>K208*100/K209</f>
        <v>100.40000000000002</v>
      </c>
      <c r="L210" s="72">
        <f>L208*100/L209</f>
        <v>98.58695652173911</v>
      </c>
      <c r="M210" s="72">
        <f>M208*100/M209</f>
        <v>109.15926892950394</v>
      </c>
      <c r="N210" s="72">
        <f>N208*100/N209</f>
        <v>91.25735294117648</v>
      </c>
    </row>
    <row r="211" spans="1:14" ht="65.25" thickBot="1">
      <c r="A211" s="109" t="s">
        <v>133</v>
      </c>
      <c r="B211" s="110"/>
      <c r="C211" s="110"/>
      <c r="D211" s="110"/>
      <c r="E211" s="110"/>
      <c r="F211" s="110"/>
      <c r="G211" s="111"/>
      <c r="H211" s="109" t="s">
        <v>136</v>
      </c>
      <c r="I211" s="110"/>
      <c r="J211" s="110"/>
      <c r="K211" s="110"/>
      <c r="L211" s="110"/>
      <c r="M211" s="110"/>
      <c r="N211" s="111"/>
    </row>
    <row r="212" spans="1:14" ht="65.25" thickBot="1">
      <c r="A212" s="109" t="s">
        <v>19</v>
      </c>
      <c r="B212" s="110"/>
      <c r="C212" s="110"/>
      <c r="D212" s="110"/>
      <c r="E212" s="110"/>
      <c r="F212" s="110"/>
      <c r="G212" s="111"/>
      <c r="H212" s="109" t="s">
        <v>19</v>
      </c>
      <c r="I212" s="110"/>
      <c r="J212" s="110"/>
      <c r="K212" s="110"/>
      <c r="L212" s="110"/>
      <c r="M212" s="110"/>
      <c r="N212" s="111"/>
    </row>
    <row r="213" spans="1:14" s="69" customFormat="1" ht="65.25" thickBot="1">
      <c r="A213" s="117" t="s">
        <v>30</v>
      </c>
      <c r="B213" s="115" t="s">
        <v>22</v>
      </c>
      <c r="C213" s="119" t="s">
        <v>23</v>
      </c>
      <c r="D213" s="109" t="s">
        <v>24</v>
      </c>
      <c r="E213" s="110"/>
      <c r="F213" s="111"/>
      <c r="G213" s="115" t="s">
        <v>25</v>
      </c>
      <c r="H213" s="117" t="s">
        <v>30</v>
      </c>
      <c r="I213" s="115" t="s">
        <v>22</v>
      </c>
      <c r="J213" s="119" t="s">
        <v>23</v>
      </c>
      <c r="K213" s="109" t="s">
        <v>24</v>
      </c>
      <c r="L213" s="110"/>
      <c r="M213" s="111"/>
      <c r="N213" s="115" t="s">
        <v>25</v>
      </c>
    </row>
    <row r="214" spans="1:14" ht="65.25" thickBot="1">
      <c r="A214" s="118"/>
      <c r="B214" s="116"/>
      <c r="C214" s="120"/>
      <c r="D214" s="63" t="s">
        <v>1</v>
      </c>
      <c r="E214" s="64" t="s">
        <v>2</v>
      </c>
      <c r="F214" s="64" t="s">
        <v>3</v>
      </c>
      <c r="G214" s="116"/>
      <c r="H214" s="118"/>
      <c r="I214" s="116"/>
      <c r="J214" s="120"/>
      <c r="K214" s="63" t="s">
        <v>1</v>
      </c>
      <c r="L214" s="64" t="s">
        <v>2</v>
      </c>
      <c r="M214" s="64" t="s">
        <v>3</v>
      </c>
      <c r="N214" s="116"/>
    </row>
    <row r="215" spans="1:14" ht="65.25" thickBot="1">
      <c r="A215" s="65">
        <v>1</v>
      </c>
      <c r="B215" s="66">
        <v>2</v>
      </c>
      <c r="C215" s="67">
        <v>3</v>
      </c>
      <c r="D215" s="68">
        <v>4</v>
      </c>
      <c r="E215" s="66">
        <v>5</v>
      </c>
      <c r="F215" s="66">
        <v>6</v>
      </c>
      <c r="G215" s="66">
        <v>7</v>
      </c>
      <c r="H215" s="65">
        <v>1</v>
      </c>
      <c r="I215" s="66">
        <v>2</v>
      </c>
      <c r="J215" s="67">
        <v>3</v>
      </c>
      <c r="K215" s="68">
        <v>4</v>
      </c>
      <c r="L215" s="66">
        <v>5</v>
      </c>
      <c r="M215" s="66">
        <v>6</v>
      </c>
      <c r="N215" s="66">
        <v>7</v>
      </c>
    </row>
    <row r="216" spans="1:14" ht="65.25" thickBot="1">
      <c r="A216" s="109" t="s">
        <v>5</v>
      </c>
      <c r="B216" s="110"/>
      <c r="C216" s="110"/>
      <c r="D216" s="110"/>
      <c r="E216" s="110"/>
      <c r="F216" s="110"/>
      <c r="G216" s="111"/>
      <c r="H216" s="109" t="s">
        <v>5</v>
      </c>
      <c r="I216" s="110"/>
      <c r="J216" s="110"/>
      <c r="K216" s="110"/>
      <c r="L216" s="110"/>
      <c r="M216" s="110"/>
      <c r="N216" s="111"/>
    </row>
    <row r="217" spans="1:14" ht="65.25" thickBot="1">
      <c r="A217" s="52">
        <v>7</v>
      </c>
      <c r="B217" s="53" t="s">
        <v>38</v>
      </c>
      <c r="C217" s="54">
        <v>180</v>
      </c>
      <c r="D217" s="62">
        <v>3.76</v>
      </c>
      <c r="E217" s="62">
        <v>5.58</v>
      </c>
      <c r="F217" s="62">
        <v>17.42</v>
      </c>
      <c r="G217" s="62">
        <v>165</v>
      </c>
      <c r="H217" s="52">
        <v>7</v>
      </c>
      <c r="I217" s="53" t="s">
        <v>38</v>
      </c>
      <c r="J217" s="54">
        <v>180</v>
      </c>
      <c r="K217" s="62">
        <v>3.76</v>
      </c>
      <c r="L217" s="62">
        <v>5.58</v>
      </c>
      <c r="M217" s="62">
        <v>17.42</v>
      </c>
      <c r="N217" s="62">
        <v>165</v>
      </c>
    </row>
    <row r="218" spans="1:14" ht="129.75" thickBot="1">
      <c r="A218" s="52">
        <v>24</v>
      </c>
      <c r="B218" s="58" t="s">
        <v>153</v>
      </c>
      <c r="C218" s="59">
        <v>160</v>
      </c>
      <c r="D218" s="57">
        <v>24.18</v>
      </c>
      <c r="E218" s="57">
        <v>20.58</v>
      </c>
      <c r="F218" s="57">
        <v>24.85</v>
      </c>
      <c r="G218" s="60">
        <v>380.8</v>
      </c>
      <c r="H218" s="52">
        <v>24</v>
      </c>
      <c r="I218" s="58" t="s">
        <v>153</v>
      </c>
      <c r="J218" s="59">
        <v>160</v>
      </c>
      <c r="K218" s="57">
        <v>24.18</v>
      </c>
      <c r="L218" s="57">
        <v>20.58</v>
      </c>
      <c r="M218" s="57">
        <v>24.85</v>
      </c>
      <c r="N218" s="60">
        <v>380.8</v>
      </c>
    </row>
    <row r="219" spans="1:14" ht="65.25" thickBot="1">
      <c r="A219" s="52" t="s">
        <v>32</v>
      </c>
      <c r="B219" s="53" t="s">
        <v>28</v>
      </c>
      <c r="C219" s="52">
        <v>50</v>
      </c>
      <c r="D219" s="62">
        <v>4</v>
      </c>
      <c r="E219" s="62">
        <v>0.75</v>
      </c>
      <c r="F219" s="62">
        <v>20.05</v>
      </c>
      <c r="G219" s="62">
        <v>104</v>
      </c>
      <c r="H219" s="52" t="s">
        <v>32</v>
      </c>
      <c r="I219" s="53" t="s">
        <v>28</v>
      </c>
      <c r="J219" s="52">
        <v>70</v>
      </c>
      <c r="K219" s="62">
        <v>5.6</v>
      </c>
      <c r="L219" s="62">
        <v>1.05</v>
      </c>
      <c r="M219" s="62">
        <v>28.07</v>
      </c>
      <c r="N219" s="62">
        <v>145.6</v>
      </c>
    </row>
    <row r="220" spans="1:14" ht="65.25" thickBot="1">
      <c r="A220" s="52">
        <v>3</v>
      </c>
      <c r="B220" s="53" t="s">
        <v>36</v>
      </c>
      <c r="C220" s="59">
        <v>200</v>
      </c>
      <c r="D220" s="57">
        <v>2.32</v>
      </c>
      <c r="E220" s="57">
        <v>2.56</v>
      </c>
      <c r="F220" s="57">
        <v>16.73</v>
      </c>
      <c r="G220" s="57">
        <v>100</v>
      </c>
      <c r="H220" s="52">
        <v>3</v>
      </c>
      <c r="I220" s="53" t="s">
        <v>36</v>
      </c>
      <c r="J220" s="59">
        <v>200</v>
      </c>
      <c r="K220" s="57">
        <v>2.32</v>
      </c>
      <c r="L220" s="57">
        <v>2.56</v>
      </c>
      <c r="M220" s="57">
        <v>16.73</v>
      </c>
      <c r="N220" s="57">
        <v>100</v>
      </c>
    </row>
    <row r="221" spans="1:14" ht="258.75" thickBot="1">
      <c r="A221" s="52" t="s">
        <v>32</v>
      </c>
      <c r="B221" s="53" t="s">
        <v>120</v>
      </c>
      <c r="C221" s="54">
        <v>100</v>
      </c>
      <c r="D221" s="62">
        <v>0.4</v>
      </c>
      <c r="E221" s="62">
        <v>0.4</v>
      </c>
      <c r="F221" s="62">
        <v>9.8</v>
      </c>
      <c r="G221" s="62">
        <v>47</v>
      </c>
      <c r="H221" s="52" t="s">
        <v>32</v>
      </c>
      <c r="I221" s="53" t="s">
        <v>120</v>
      </c>
      <c r="J221" s="54">
        <v>100</v>
      </c>
      <c r="K221" s="62">
        <v>0.4</v>
      </c>
      <c r="L221" s="62">
        <v>0.4</v>
      </c>
      <c r="M221" s="62">
        <v>9.8</v>
      </c>
      <c r="N221" s="62">
        <v>47</v>
      </c>
    </row>
    <row r="222" spans="1:14" ht="65.25" thickBot="1">
      <c r="A222" s="52"/>
      <c r="B222" s="53" t="s">
        <v>29</v>
      </c>
      <c r="C222" s="70">
        <f>C217+C218+C219+C220+C221</f>
        <v>690</v>
      </c>
      <c r="D222" s="52">
        <f>SUM(D217:D221)</f>
        <v>34.66</v>
      </c>
      <c r="E222" s="52">
        <f>SUM(E217:E221)</f>
        <v>29.869999999999994</v>
      </c>
      <c r="F222" s="52">
        <f>SUM(F217:F221)</f>
        <v>88.85000000000001</v>
      </c>
      <c r="G222" s="52">
        <f>SUM(G217:G221)</f>
        <v>796.8</v>
      </c>
      <c r="H222" s="52"/>
      <c r="I222" s="53" t="s">
        <v>29</v>
      </c>
      <c r="J222" s="70">
        <f>J217+J218+J219+J220+J221</f>
        <v>710</v>
      </c>
      <c r="K222" s="77">
        <f>K217+K218+K219+K220+K221</f>
        <v>36.26</v>
      </c>
      <c r="L222" s="77">
        <f>L217+L218+L219+L220+L221</f>
        <v>30.169999999999995</v>
      </c>
      <c r="M222" s="77">
        <f>M217+M218+M219+M220+M221</f>
        <v>96.87</v>
      </c>
      <c r="N222" s="77">
        <f>N217+N218+N219+N220+N221</f>
        <v>838.4</v>
      </c>
    </row>
    <row r="223" spans="1:14" ht="65.25" thickBot="1">
      <c r="A223" s="109" t="s">
        <v>8</v>
      </c>
      <c r="B223" s="110"/>
      <c r="C223" s="110"/>
      <c r="D223" s="110"/>
      <c r="E223" s="110"/>
      <c r="F223" s="110"/>
      <c r="G223" s="111"/>
      <c r="H223" s="109" t="s">
        <v>8</v>
      </c>
      <c r="I223" s="110"/>
      <c r="J223" s="110"/>
      <c r="K223" s="110"/>
      <c r="L223" s="110"/>
      <c r="M223" s="110"/>
      <c r="N223" s="111"/>
    </row>
    <row r="224" spans="1:14" ht="258.75" thickBot="1">
      <c r="A224" s="52">
        <v>46</v>
      </c>
      <c r="B224" s="53" t="s">
        <v>159</v>
      </c>
      <c r="C224" s="71" t="s">
        <v>35</v>
      </c>
      <c r="D224" s="57">
        <v>0.54</v>
      </c>
      <c r="E224" s="57">
        <v>0.12</v>
      </c>
      <c r="F224" s="57">
        <v>1.8</v>
      </c>
      <c r="G224" s="57">
        <v>14.94</v>
      </c>
      <c r="H224" s="52">
        <v>46</v>
      </c>
      <c r="I224" s="53" t="s">
        <v>159</v>
      </c>
      <c r="J224" s="71" t="s">
        <v>27</v>
      </c>
      <c r="K224" s="57">
        <v>0.9</v>
      </c>
      <c r="L224" s="57">
        <v>0.2</v>
      </c>
      <c r="M224" s="57">
        <v>3</v>
      </c>
      <c r="N224" s="57">
        <v>24.9</v>
      </c>
    </row>
    <row r="225" spans="1:14" ht="258.75" thickBot="1">
      <c r="A225" s="52" t="s">
        <v>152</v>
      </c>
      <c r="B225" s="53" t="s">
        <v>41</v>
      </c>
      <c r="C225" s="71" t="s">
        <v>45</v>
      </c>
      <c r="D225" s="57">
        <v>6.15</v>
      </c>
      <c r="E225" s="57">
        <v>5.96</v>
      </c>
      <c r="F225" s="57">
        <v>14.09</v>
      </c>
      <c r="G225" s="57">
        <v>153</v>
      </c>
      <c r="H225" s="52" t="s">
        <v>152</v>
      </c>
      <c r="I225" s="53" t="s">
        <v>41</v>
      </c>
      <c r="J225" s="71" t="s">
        <v>45</v>
      </c>
      <c r="K225" s="57">
        <v>6.15</v>
      </c>
      <c r="L225" s="57">
        <v>5.96</v>
      </c>
      <c r="M225" s="57">
        <v>14.09</v>
      </c>
      <c r="N225" s="57">
        <v>153</v>
      </c>
    </row>
    <row r="226" spans="1:14" ht="129.75" thickBot="1">
      <c r="A226" s="52">
        <v>47</v>
      </c>
      <c r="B226" s="58" t="s">
        <v>121</v>
      </c>
      <c r="C226" s="59">
        <v>180</v>
      </c>
      <c r="D226" s="57">
        <v>9.94</v>
      </c>
      <c r="E226" s="57">
        <v>16.46</v>
      </c>
      <c r="F226" s="57">
        <v>36.04</v>
      </c>
      <c r="G226" s="72">
        <v>331</v>
      </c>
      <c r="H226" s="52">
        <v>47</v>
      </c>
      <c r="I226" s="58" t="s">
        <v>121</v>
      </c>
      <c r="J226" s="59">
        <v>230</v>
      </c>
      <c r="K226" s="57">
        <v>16.54</v>
      </c>
      <c r="L226" s="57">
        <v>22.56</v>
      </c>
      <c r="M226" s="57">
        <v>40.88</v>
      </c>
      <c r="N226" s="72">
        <v>432</v>
      </c>
    </row>
    <row r="227" spans="1:14" ht="129.75" thickBot="1">
      <c r="A227" s="52">
        <v>18</v>
      </c>
      <c r="B227" s="53" t="s">
        <v>40</v>
      </c>
      <c r="C227" s="59">
        <v>200</v>
      </c>
      <c r="D227" s="57">
        <v>0.51</v>
      </c>
      <c r="E227" s="57">
        <v>0</v>
      </c>
      <c r="F227" s="57">
        <v>25.23</v>
      </c>
      <c r="G227" s="57">
        <v>106</v>
      </c>
      <c r="H227" s="52">
        <v>18</v>
      </c>
      <c r="I227" s="53" t="s">
        <v>40</v>
      </c>
      <c r="J227" s="59">
        <v>200</v>
      </c>
      <c r="K227" s="57">
        <v>0.66</v>
      </c>
      <c r="L227" s="57">
        <v>0</v>
      </c>
      <c r="M227" s="57">
        <v>28.35</v>
      </c>
      <c r="N227" s="57">
        <v>117</v>
      </c>
    </row>
    <row r="228" spans="1:14" ht="65.25" thickBot="1">
      <c r="A228" s="52" t="s">
        <v>32</v>
      </c>
      <c r="B228" s="53" t="s">
        <v>28</v>
      </c>
      <c r="C228" s="52">
        <v>50</v>
      </c>
      <c r="D228" s="62">
        <v>4</v>
      </c>
      <c r="E228" s="62">
        <v>0.75</v>
      </c>
      <c r="F228" s="62">
        <v>20.05</v>
      </c>
      <c r="G228" s="62">
        <v>104</v>
      </c>
      <c r="H228" s="52" t="s">
        <v>32</v>
      </c>
      <c r="I228" s="53" t="s">
        <v>28</v>
      </c>
      <c r="J228" s="52">
        <v>70</v>
      </c>
      <c r="K228" s="62">
        <v>5.6</v>
      </c>
      <c r="L228" s="62">
        <v>1.05</v>
      </c>
      <c r="M228" s="62">
        <v>28.07</v>
      </c>
      <c r="N228" s="62">
        <v>145.6</v>
      </c>
    </row>
    <row r="229" spans="1:14" ht="65.25" thickBot="1">
      <c r="A229" s="52" t="s">
        <v>32</v>
      </c>
      <c r="B229" s="53" t="s">
        <v>7</v>
      </c>
      <c r="C229" s="54">
        <v>48</v>
      </c>
      <c r="D229" s="54">
        <v>2.35</v>
      </c>
      <c r="E229" s="62">
        <v>0.48</v>
      </c>
      <c r="F229" s="62">
        <v>21.5</v>
      </c>
      <c r="G229" s="62">
        <v>96</v>
      </c>
      <c r="H229" s="52" t="s">
        <v>32</v>
      </c>
      <c r="I229" s="53" t="s">
        <v>7</v>
      </c>
      <c r="J229" s="54">
        <v>70</v>
      </c>
      <c r="K229" s="54">
        <v>3.43</v>
      </c>
      <c r="L229" s="62">
        <v>0.7</v>
      </c>
      <c r="M229" s="62">
        <v>31.36</v>
      </c>
      <c r="N229" s="62">
        <v>140</v>
      </c>
    </row>
    <row r="230" spans="1:14" ht="65.25" thickBot="1">
      <c r="A230" s="52"/>
      <c r="B230" s="53" t="s">
        <v>29</v>
      </c>
      <c r="C230" s="59">
        <f>C224+C225+C226+C227+C228+C229</f>
        <v>788</v>
      </c>
      <c r="D230" s="60">
        <f>SUM(D224:D229)</f>
        <v>23.490000000000002</v>
      </c>
      <c r="E230" s="60">
        <f>SUM(E224:E229)</f>
        <v>23.77</v>
      </c>
      <c r="F230" s="60">
        <f>SUM(F224:F229)</f>
        <v>118.71</v>
      </c>
      <c r="G230" s="60">
        <f>SUM(G224:G229)</f>
        <v>804.94</v>
      </c>
      <c r="H230" s="52"/>
      <c r="I230" s="53" t="s">
        <v>29</v>
      </c>
      <c r="J230" s="59">
        <f>-J224+J225+J226+J227+J228+J22</f>
        <v>750</v>
      </c>
      <c r="K230" s="60">
        <f>SUM(K224:K229)</f>
        <v>33.28</v>
      </c>
      <c r="L230" s="60">
        <f>SUM(L224:L229)</f>
        <v>30.47</v>
      </c>
      <c r="M230" s="60">
        <f>SUM(M224:M229)</f>
        <v>145.75</v>
      </c>
      <c r="N230" s="60">
        <f>SUM(N224:N229)</f>
        <v>1012.5</v>
      </c>
    </row>
    <row r="231" spans="1:14" ht="65.25" thickBot="1">
      <c r="A231" s="109" t="s">
        <v>131</v>
      </c>
      <c r="B231" s="110"/>
      <c r="C231" s="110"/>
      <c r="D231" s="110"/>
      <c r="E231" s="110"/>
      <c r="F231" s="110"/>
      <c r="G231" s="111"/>
      <c r="H231" s="109" t="s">
        <v>131</v>
      </c>
      <c r="I231" s="110"/>
      <c r="J231" s="110"/>
      <c r="K231" s="110"/>
      <c r="L231" s="110"/>
      <c r="M231" s="110"/>
      <c r="N231" s="111"/>
    </row>
    <row r="232" spans="1:14" ht="258.75" thickBot="1">
      <c r="A232" s="52" t="s">
        <v>32</v>
      </c>
      <c r="B232" s="53" t="s">
        <v>56</v>
      </c>
      <c r="C232" s="54">
        <v>25</v>
      </c>
      <c r="D232" s="62">
        <v>1.88</v>
      </c>
      <c r="E232" s="62">
        <v>2.45</v>
      </c>
      <c r="F232" s="62">
        <v>18.6</v>
      </c>
      <c r="G232" s="62">
        <v>104.25</v>
      </c>
      <c r="H232" s="52" t="s">
        <v>32</v>
      </c>
      <c r="I232" s="53" t="s">
        <v>56</v>
      </c>
      <c r="J232" s="54">
        <v>50</v>
      </c>
      <c r="K232" s="62">
        <v>3.76</v>
      </c>
      <c r="L232" s="62">
        <v>4.9</v>
      </c>
      <c r="M232" s="62">
        <v>37.2</v>
      </c>
      <c r="N232" s="62">
        <v>208.5</v>
      </c>
    </row>
    <row r="233" spans="1:14" ht="65.25" thickBot="1">
      <c r="A233" s="52">
        <v>19</v>
      </c>
      <c r="B233" s="53" t="s">
        <v>132</v>
      </c>
      <c r="C233" s="56" t="s">
        <v>26</v>
      </c>
      <c r="D233" s="60">
        <v>5.6</v>
      </c>
      <c r="E233" s="60">
        <v>6.4</v>
      </c>
      <c r="F233" s="60">
        <v>9.4</v>
      </c>
      <c r="G233" s="60">
        <v>116</v>
      </c>
      <c r="H233" s="52">
        <v>19</v>
      </c>
      <c r="I233" s="53" t="s">
        <v>132</v>
      </c>
      <c r="J233" s="56" t="s">
        <v>26</v>
      </c>
      <c r="K233" s="60">
        <v>5.6</v>
      </c>
      <c r="L233" s="60">
        <v>6.4</v>
      </c>
      <c r="M233" s="60">
        <v>9.4</v>
      </c>
      <c r="N233" s="60">
        <v>116</v>
      </c>
    </row>
    <row r="234" spans="1:14" ht="258.75" thickBot="1">
      <c r="A234" s="52" t="s">
        <v>32</v>
      </c>
      <c r="B234" s="53" t="s">
        <v>120</v>
      </c>
      <c r="C234" s="54">
        <v>100</v>
      </c>
      <c r="D234" s="62">
        <v>0.4</v>
      </c>
      <c r="E234" s="62">
        <v>0.4</v>
      </c>
      <c r="F234" s="62">
        <v>9.8</v>
      </c>
      <c r="G234" s="62">
        <v>47</v>
      </c>
      <c r="H234" s="52" t="s">
        <v>32</v>
      </c>
      <c r="I234" s="53" t="s">
        <v>120</v>
      </c>
      <c r="J234" s="54">
        <v>100</v>
      </c>
      <c r="K234" s="62">
        <v>0.4</v>
      </c>
      <c r="L234" s="62">
        <v>0.4</v>
      </c>
      <c r="M234" s="62">
        <v>9.8</v>
      </c>
      <c r="N234" s="62">
        <v>47</v>
      </c>
    </row>
    <row r="235" spans="1:14" ht="65.25" thickBot="1">
      <c r="A235" s="52"/>
      <c r="B235" s="53" t="s">
        <v>29</v>
      </c>
      <c r="C235" s="59">
        <f>C232+C233+C234</f>
        <v>325</v>
      </c>
      <c r="D235" s="57">
        <f>D232+D233+D234</f>
        <v>7.88</v>
      </c>
      <c r="E235" s="57">
        <f>E232+E233+E234</f>
        <v>9.250000000000002</v>
      </c>
      <c r="F235" s="57">
        <f>F232+F233+F234</f>
        <v>37.8</v>
      </c>
      <c r="G235" s="57">
        <f>G232+G233+G234</f>
        <v>267.25</v>
      </c>
      <c r="H235" s="52"/>
      <c r="I235" s="53" t="s">
        <v>29</v>
      </c>
      <c r="J235" s="59">
        <f>J232+J233+J234</f>
        <v>350</v>
      </c>
      <c r="K235" s="57">
        <f>K232+K233+K234</f>
        <v>9.76</v>
      </c>
      <c r="L235" s="57">
        <f>L232+L233+L234</f>
        <v>11.700000000000001</v>
      </c>
      <c r="M235" s="57">
        <f>M232+M233+M234</f>
        <v>56.400000000000006</v>
      </c>
      <c r="N235" s="57">
        <f>N232+N233+N234</f>
        <v>371.5</v>
      </c>
    </row>
    <row r="236" spans="1:14" ht="65.25" thickBot="1">
      <c r="A236" s="52"/>
      <c r="B236" s="53"/>
      <c r="C236" s="56"/>
      <c r="D236" s="63" t="s">
        <v>1</v>
      </c>
      <c r="E236" s="64" t="s">
        <v>2</v>
      </c>
      <c r="F236" s="64" t="s">
        <v>3</v>
      </c>
      <c r="G236" s="73" t="s">
        <v>4</v>
      </c>
      <c r="H236" s="52"/>
      <c r="I236" s="53"/>
      <c r="J236" s="56"/>
      <c r="K236" s="63" t="s">
        <v>1</v>
      </c>
      <c r="L236" s="64" t="s">
        <v>2</v>
      </c>
      <c r="M236" s="64" t="s">
        <v>3</v>
      </c>
      <c r="N236" s="73" t="s">
        <v>4</v>
      </c>
    </row>
    <row r="237" spans="1:14" ht="65.25" thickBot="1">
      <c r="A237" s="52"/>
      <c r="B237" s="74" t="s">
        <v>9</v>
      </c>
      <c r="C237" s="56"/>
      <c r="D237" s="57">
        <f>SUM(D222+D230+D235)</f>
        <v>66.03</v>
      </c>
      <c r="E237" s="57">
        <f>SUM(E222+E230+E235)</f>
        <v>62.88999999999999</v>
      </c>
      <c r="F237" s="57">
        <f>SUM(F222+F230+F235)</f>
        <v>245.36</v>
      </c>
      <c r="G237" s="57">
        <f>SUM(G222+G230+G235)</f>
        <v>1868.99</v>
      </c>
      <c r="H237" s="52"/>
      <c r="I237" s="74" t="s">
        <v>9</v>
      </c>
      <c r="J237" s="56"/>
      <c r="K237" s="57">
        <f>SUM(K222+K230+K235)</f>
        <v>79.3</v>
      </c>
      <c r="L237" s="57">
        <f>SUM(L222+L230+L235)</f>
        <v>72.33999999999999</v>
      </c>
      <c r="M237" s="57">
        <f>SUM(M222+M230+M235)</f>
        <v>299.02</v>
      </c>
      <c r="N237" s="57">
        <f>SUM(N222+N230+N235)</f>
        <v>2222.4</v>
      </c>
    </row>
    <row r="238" spans="1:14" ht="129" thickBot="1">
      <c r="A238" s="52"/>
      <c r="B238" s="74" t="s">
        <v>10</v>
      </c>
      <c r="C238" s="56"/>
      <c r="D238" s="57">
        <v>77</v>
      </c>
      <c r="E238" s="57">
        <v>79</v>
      </c>
      <c r="F238" s="57">
        <v>335</v>
      </c>
      <c r="G238" s="57">
        <v>2350</v>
      </c>
      <c r="H238" s="52"/>
      <c r="I238" s="74" t="s">
        <v>10</v>
      </c>
      <c r="J238" s="56"/>
      <c r="K238" s="57">
        <v>90</v>
      </c>
      <c r="L238" s="57">
        <v>92</v>
      </c>
      <c r="M238" s="57">
        <v>383</v>
      </c>
      <c r="N238" s="57">
        <v>2720</v>
      </c>
    </row>
    <row r="239" spans="1:14" ht="256.5" thickBot="1">
      <c r="A239" s="75"/>
      <c r="B239" s="76" t="s">
        <v>11</v>
      </c>
      <c r="C239" s="64"/>
      <c r="D239" s="72">
        <f>D237*100/D238</f>
        <v>85.75324675324676</v>
      </c>
      <c r="E239" s="72">
        <f>E237*100/E238</f>
        <v>79.60759493670885</v>
      </c>
      <c r="F239" s="72">
        <f>F237*100/F238</f>
        <v>73.24179104477612</v>
      </c>
      <c r="G239" s="72">
        <f>G237*100/G238</f>
        <v>79.53148936170213</v>
      </c>
      <c r="H239" s="75"/>
      <c r="I239" s="76" t="s">
        <v>11</v>
      </c>
      <c r="J239" s="64"/>
      <c r="K239" s="72">
        <f>K237*100/K238</f>
        <v>88.11111111111111</v>
      </c>
      <c r="L239" s="72">
        <f>L237*100/L238</f>
        <v>78.63043478260869</v>
      </c>
      <c r="M239" s="72">
        <f>M237*100/M238</f>
        <v>78.07310704960835</v>
      </c>
      <c r="N239" s="72">
        <f>N237*100/N238</f>
        <v>81.70588235294117</v>
      </c>
    </row>
    <row r="240" spans="1:14" ht="65.25" thickBot="1">
      <c r="A240" s="109" t="s">
        <v>133</v>
      </c>
      <c r="B240" s="110"/>
      <c r="C240" s="110"/>
      <c r="D240" s="110"/>
      <c r="E240" s="110"/>
      <c r="F240" s="110"/>
      <c r="G240" s="111"/>
      <c r="H240" s="109" t="s">
        <v>136</v>
      </c>
      <c r="I240" s="110"/>
      <c r="J240" s="110"/>
      <c r="K240" s="110"/>
      <c r="L240" s="110"/>
      <c r="M240" s="110"/>
      <c r="N240" s="111"/>
    </row>
    <row r="241" spans="1:14" ht="65.25" thickBot="1">
      <c r="A241" s="109" t="s">
        <v>20</v>
      </c>
      <c r="B241" s="110"/>
      <c r="C241" s="110"/>
      <c r="D241" s="110"/>
      <c r="E241" s="110"/>
      <c r="F241" s="110"/>
      <c r="G241" s="111"/>
      <c r="H241" s="109" t="s">
        <v>20</v>
      </c>
      <c r="I241" s="110"/>
      <c r="J241" s="110"/>
      <c r="K241" s="110"/>
      <c r="L241" s="110"/>
      <c r="M241" s="110"/>
      <c r="N241" s="111"/>
    </row>
    <row r="242" spans="1:14" ht="65.25" thickBot="1">
      <c r="A242" s="117" t="s">
        <v>30</v>
      </c>
      <c r="B242" s="115" t="s">
        <v>22</v>
      </c>
      <c r="C242" s="119" t="s">
        <v>23</v>
      </c>
      <c r="D242" s="109" t="s">
        <v>24</v>
      </c>
      <c r="E242" s="110"/>
      <c r="F242" s="111"/>
      <c r="G242" s="115" t="s">
        <v>25</v>
      </c>
      <c r="H242" s="117" t="s">
        <v>30</v>
      </c>
      <c r="I242" s="115" t="s">
        <v>22</v>
      </c>
      <c r="J242" s="119" t="s">
        <v>23</v>
      </c>
      <c r="K242" s="109" t="s">
        <v>24</v>
      </c>
      <c r="L242" s="110"/>
      <c r="M242" s="111"/>
      <c r="N242" s="115" t="s">
        <v>25</v>
      </c>
    </row>
    <row r="243" spans="1:14" ht="65.25" thickBot="1">
      <c r="A243" s="118"/>
      <c r="B243" s="116"/>
      <c r="C243" s="120"/>
      <c r="D243" s="63" t="s">
        <v>1</v>
      </c>
      <c r="E243" s="64" t="s">
        <v>2</v>
      </c>
      <c r="F243" s="64" t="s">
        <v>3</v>
      </c>
      <c r="G243" s="116"/>
      <c r="H243" s="118"/>
      <c r="I243" s="116"/>
      <c r="J243" s="120"/>
      <c r="K243" s="63" t="s">
        <v>1</v>
      </c>
      <c r="L243" s="64" t="s">
        <v>2</v>
      </c>
      <c r="M243" s="64" t="s">
        <v>3</v>
      </c>
      <c r="N243" s="116"/>
    </row>
    <row r="244" spans="1:14" ht="65.25" thickBot="1">
      <c r="A244" s="65">
        <v>1</v>
      </c>
      <c r="B244" s="66">
        <v>2</v>
      </c>
      <c r="C244" s="67">
        <v>3</v>
      </c>
      <c r="D244" s="68">
        <v>4</v>
      </c>
      <c r="E244" s="66">
        <v>5</v>
      </c>
      <c r="F244" s="66">
        <v>6</v>
      </c>
      <c r="G244" s="66">
        <v>7</v>
      </c>
      <c r="H244" s="65">
        <v>1</v>
      </c>
      <c r="I244" s="66">
        <v>2</v>
      </c>
      <c r="J244" s="67">
        <v>3</v>
      </c>
      <c r="K244" s="68">
        <v>4</v>
      </c>
      <c r="L244" s="66">
        <v>5</v>
      </c>
      <c r="M244" s="66">
        <v>6</v>
      </c>
      <c r="N244" s="66">
        <v>7</v>
      </c>
    </row>
    <row r="245" spans="1:14" s="69" customFormat="1" ht="65.25" thickBot="1">
      <c r="A245" s="109" t="s">
        <v>5</v>
      </c>
      <c r="B245" s="110"/>
      <c r="C245" s="110"/>
      <c r="D245" s="110"/>
      <c r="E245" s="110"/>
      <c r="F245" s="110"/>
      <c r="G245" s="111"/>
      <c r="H245" s="109" t="s">
        <v>5</v>
      </c>
      <c r="I245" s="110"/>
      <c r="J245" s="110"/>
      <c r="K245" s="110"/>
      <c r="L245" s="110"/>
      <c r="M245" s="110"/>
      <c r="N245" s="111"/>
    </row>
    <row r="246" spans="1:14" ht="65.25" thickBot="1">
      <c r="A246" s="54">
        <v>20</v>
      </c>
      <c r="B246" s="58" t="s">
        <v>39</v>
      </c>
      <c r="C246" s="59">
        <v>130</v>
      </c>
      <c r="D246" s="60">
        <v>6.8</v>
      </c>
      <c r="E246" s="60">
        <v>13.12</v>
      </c>
      <c r="F246" s="60">
        <v>3.16</v>
      </c>
      <c r="G246" s="60">
        <v>158</v>
      </c>
      <c r="H246" s="54">
        <v>20</v>
      </c>
      <c r="I246" s="58" t="s">
        <v>39</v>
      </c>
      <c r="J246" s="59">
        <v>130</v>
      </c>
      <c r="K246" s="60">
        <v>6.8</v>
      </c>
      <c r="L246" s="60">
        <v>13.12</v>
      </c>
      <c r="M246" s="60">
        <v>3.16</v>
      </c>
      <c r="N246" s="60">
        <v>158</v>
      </c>
    </row>
    <row r="247" spans="1:14" ht="65.25" thickBot="1">
      <c r="A247" s="52">
        <v>21</v>
      </c>
      <c r="B247" s="53" t="s">
        <v>96</v>
      </c>
      <c r="C247" s="52">
        <v>222</v>
      </c>
      <c r="D247" s="62">
        <v>0.06</v>
      </c>
      <c r="E247" s="62">
        <v>0.01</v>
      </c>
      <c r="F247" s="62">
        <v>15.18</v>
      </c>
      <c r="G247" s="62">
        <v>59</v>
      </c>
      <c r="H247" s="52">
        <v>21</v>
      </c>
      <c r="I247" s="53" t="s">
        <v>96</v>
      </c>
      <c r="J247" s="52">
        <v>222</v>
      </c>
      <c r="K247" s="62">
        <v>0.06</v>
      </c>
      <c r="L247" s="62">
        <v>0.01</v>
      </c>
      <c r="M247" s="62">
        <v>15.18</v>
      </c>
      <c r="N247" s="62">
        <v>59</v>
      </c>
    </row>
    <row r="248" spans="1:14" ht="129.75" thickBot="1">
      <c r="A248" s="52">
        <v>2</v>
      </c>
      <c r="B248" s="53" t="s">
        <v>51</v>
      </c>
      <c r="C248" s="52">
        <v>51</v>
      </c>
      <c r="D248" s="62">
        <v>5.47</v>
      </c>
      <c r="E248" s="62">
        <v>6.68</v>
      </c>
      <c r="F248" s="62">
        <v>17.27</v>
      </c>
      <c r="G248" s="62">
        <v>152</v>
      </c>
      <c r="H248" s="52">
        <v>2</v>
      </c>
      <c r="I248" s="53" t="s">
        <v>51</v>
      </c>
      <c r="J248" s="52">
        <v>59</v>
      </c>
      <c r="K248" s="62">
        <v>6.33</v>
      </c>
      <c r="L248" s="62">
        <v>8.02</v>
      </c>
      <c r="M248" s="62">
        <v>19.74</v>
      </c>
      <c r="N248" s="62">
        <v>177</v>
      </c>
    </row>
    <row r="249" spans="1:14" ht="258.75" thickBot="1">
      <c r="A249" s="52" t="s">
        <v>32</v>
      </c>
      <c r="B249" s="53" t="s">
        <v>120</v>
      </c>
      <c r="C249" s="54">
        <v>150</v>
      </c>
      <c r="D249" s="62">
        <v>0.6</v>
      </c>
      <c r="E249" s="62">
        <v>0.6</v>
      </c>
      <c r="F249" s="62">
        <v>14.7</v>
      </c>
      <c r="G249" s="62">
        <v>70.5</v>
      </c>
      <c r="H249" s="52" t="s">
        <v>32</v>
      </c>
      <c r="I249" s="53" t="s">
        <v>120</v>
      </c>
      <c r="J249" s="54">
        <v>150</v>
      </c>
      <c r="K249" s="62">
        <v>0.6</v>
      </c>
      <c r="L249" s="62">
        <v>0.6</v>
      </c>
      <c r="M249" s="62">
        <v>14.7</v>
      </c>
      <c r="N249" s="62">
        <v>70.5</v>
      </c>
    </row>
    <row r="250" spans="1:14" ht="65.25" thickBot="1">
      <c r="A250" s="52"/>
      <c r="B250" s="53" t="s">
        <v>29</v>
      </c>
      <c r="C250" s="70">
        <f>C246+C247+C248+C249</f>
        <v>553</v>
      </c>
      <c r="D250" s="77">
        <f>SUM(D246:D249)</f>
        <v>12.929999999999998</v>
      </c>
      <c r="E250" s="77">
        <f>SUM(E246:E249)</f>
        <v>20.41</v>
      </c>
      <c r="F250" s="77">
        <f>SUM(F246:F249)</f>
        <v>50.31</v>
      </c>
      <c r="G250" s="77">
        <f>SUM(G246:G249)</f>
        <v>439.5</v>
      </c>
      <c r="H250" s="52"/>
      <c r="I250" s="53" t="s">
        <v>29</v>
      </c>
      <c r="J250" s="70">
        <f>J246+J247+J248+J249</f>
        <v>561</v>
      </c>
      <c r="K250" s="77">
        <f>SUM(K246:K249)</f>
        <v>13.79</v>
      </c>
      <c r="L250" s="77">
        <f>SUM(L246:L249)</f>
        <v>21.75</v>
      </c>
      <c r="M250" s="77">
        <f>SUM(M246:M249)</f>
        <v>52.78</v>
      </c>
      <c r="N250" s="77">
        <f>SUM(N246:N249)</f>
        <v>464.5</v>
      </c>
    </row>
    <row r="251" spans="1:14" ht="65.25" thickBot="1">
      <c r="A251" s="109" t="s">
        <v>8</v>
      </c>
      <c r="B251" s="110"/>
      <c r="C251" s="110"/>
      <c r="D251" s="110"/>
      <c r="E251" s="110"/>
      <c r="F251" s="110"/>
      <c r="G251" s="111"/>
      <c r="H251" s="109" t="s">
        <v>8</v>
      </c>
      <c r="I251" s="110"/>
      <c r="J251" s="110"/>
      <c r="K251" s="110"/>
      <c r="L251" s="110"/>
      <c r="M251" s="110"/>
      <c r="N251" s="111"/>
    </row>
    <row r="252" spans="1:14" ht="258.75" thickBot="1">
      <c r="A252" s="52">
        <v>48</v>
      </c>
      <c r="B252" s="53" t="s">
        <v>158</v>
      </c>
      <c r="C252" s="71" t="s">
        <v>35</v>
      </c>
      <c r="D252" s="57">
        <v>0.47</v>
      </c>
      <c r="E252" s="57">
        <v>0.08</v>
      </c>
      <c r="F252" s="57">
        <v>2.4</v>
      </c>
      <c r="G252" s="57">
        <v>10.2</v>
      </c>
      <c r="H252" s="52">
        <v>48</v>
      </c>
      <c r="I252" s="53" t="s">
        <v>158</v>
      </c>
      <c r="J252" s="71" t="s">
        <v>27</v>
      </c>
      <c r="K252" s="57">
        <v>0.78</v>
      </c>
      <c r="L252" s="57">
        <v>0.13</v>
      </c>
      <c r="M252" s="57">
        <v>4</v>
      </c>
      <c r="N252" s="57">
        <v>17</v>
      </c>
    </row>
    <row r="253" spans="1:14" ht="129.75" thickBot="1">
      <c r="A253" s="52">
        <v>42</v>
      </c>
      <c r="B253" s="53" t="s">
        <v>124</v>
      </c>
      <c r="C253" s="71" t="s">
        <v>139</v>
      </c>
      <c r="D253" s="57">
        <v>6.36</v>
      </c>
      <c r="E253" s="57">
        <v>9.72</v>
      </c>
      <c r="F253" s="57">
        <v>8.33</v>
      </c>
      <c r="G253" s="57">
        <v>151</v>
      </c>
      <c r="H253" s="52">
        <v>42</v>
      </c>
      <c r="I253" s="53" t="s">
        <v>123</v>
      </c>
      <c r="J253" s="71" t="s">
        <v>139</v>
      </c>
      <c r="K253" s="57">
        <v>6.36</v>
      </c>
      <c r="L253" s="57">
        <v>9.72</v>
      </c>
      <c r="M253" s="57">
        <v>8.33</v>
      </c>
      <c r="N253" s="57">
        <v>151</v>
      </c>
    </row>
    <row r="254" spans="1:14" ht="129.75" thickBot="1">
      <c r="A254" s="52">
        <v>49</v>
      </c>
      <c r="B254" s="53" t="s">
        <v>118</v>
      </c>
      <c r="C254" s="56" t="s">
        <v>27</v>
      </c>
      <c r="D254" s="57">
        <v>10.87</v>
      </c>
      <c r="E254" s="57">
        <v>11.339</v>
      </c>
      <c r="F254" s="57">
        <v>3.21</v>
      </c>
      <c r="G254" s="57">
        <v>160</v>
      </c>
      <c r="H254" s="52">
        <v>49</v>
      </c>
      <c r="I254" s="53" t="s">
        <v>118</v>
      </c>
      <c r="J254" s="56" t="s">
        <v>116</v>
      </c>
      <c r="K254" s="57">
        <v>13.04</v>
      </c>
      <c r="L254" s="57">
        <v>13.67</v>
      </c>
      <c r="M254" s="57">
        <v>3.85</v>
      </c>
      <c r="N254" s="57">
        <v>192</v>
      </c>
    </row>
    <row r="255" spans="1:14" ht="129.75" thickBot="1">
      <c r="A255" s="52">
        <v>10</v>
      </c>
      <c r="B255" s="53" t="s">
        <v>119</v>
      </c>
      <c r="C255" s="56" t="s">
        <v>46</v>
      </c>
      <c r="D255" s="57">
        <v>3.52</v>
      </c>
      <c r="E255" s="57">
        <v>6.41</v>
      </c>
      <c r="F255" s="57">
        <v>27.43</v>
      </c>
      <c r="G255" s="57">
        <v>182</v>
      </c>
      <c r="H255" s="52">
        <v>10</v>
      </c>
      <c r="I255" s="53" t="s">
        <v>119</v>
      </c>
      <c r="J255" s="56" t="s">
        <v>46</v>
      </c>
      <c r="K255" s="57">
        <v>3.52</v>
      </c>
      <c r="L255" s="57">
        <v>6.41</v>
      </c>
      <c r="M255" s="57">
        <v>27.43</v>
      </c>
      <c r="N255" s="57">
        <v>182</v>
      </c>
    </row>
    <row r="256" spans="1:14" ht="65.25" thickBot="1">
      <c r="A256" s="52">
        <v>8</v>
      </c>
      <c r="B256" s="53" t="s">
        <v>37</v>
      </c>
      <c r="C256" s="59">
        <v>200</v>
      </c>
      <c r="D256" s="57">
        <v>1</v>
      </c>
      <c r="E256" s="57">
        <v>0.2</v>
      </c>
      <c r="F256" s="57">
        <v>20.2</v>
      </c>
      <c r="G256" s="57">
        <v>75</v>
      </c>
      <c r="H256" s="52">
        <v>8</v>
      </c>
      <c r="I256" s="53" t="s">
        <v>37</v>
      </c>
      <c r="J256" s="59">
        <v>200</v>
      </c>
      <c r="K256" s="57">
        <v>1</v>
      </c>
      <c r="L256" s="57">
        <v>0.2</v>
      </c>
      <c r="M256" s="57">
        <v>20.2</v>
      </c>
      <c r="N256" s="57">
        <v>75</v>
      </c>
    </row>
    <row r="257" spans="1:14" ht="65.25" thickBot="1">
      <c r="A257" s="52" t="s">
        <v>32</v>
      </c>
      <c r="B257" s="53" t="s">
        <v>28</v>
      </c>
      <c r="C257" s="52">
        <v>50</v>
      </c>
      <c r="D257" s="62">
        <v>4</v>
      </c>
      <c r="E257" s="62">
        <v>0.75</v>
      </c>
      <c r="F257" s="62">
        <v>20.05</v>
      </c>
      <c r="G257" s="62">
        <v>104</v>
      </c>
      <c r="H257" s="52" t="s">
        <v>32</v>
      </c>
      <c r="I257" s="53" t="s">
        <v>28</v>
      </c>
      <c r="J257" s="52">
        <v>70</v>
      </c>
      <c r="K257" s="62">
        <v>5.6</v>
      </c>
      <c r="L257" s="62">
        <v>1.05</v>
      </c>
      <c r="M257" s="62">
        <v>28.07</v>
      </c>
      <c r="N257" s="62">
        <v>145.6</v>
      </c>
    </row>
    <row r="258" spans="1:14" ht="65.25" thickBot="1">
      <c r="A258" s="52" t="s">
        <v>32</v>
      </c>
      <c r="B258" s="53" t="s">
        <v>7</v>
      </c>
      <c r="C258" s="54">
        <v>48</v>
      </c>
      <c r="D258" s="54">
        <v>2.35</v>
      </c>
      <c r="E258" s="62">
        <v>0.48</v>
      </c>
      <c r="F258" s="62">
        <v>21.5</v>
      </c>
      <c r="G258" s="62">
        <v>96</v>
      </c>
      <c r="H258" s="52" t="s">
        <v>32</v>
      </c>
      <c r="I258" s="53" t="s">
        <v>7</v>
      </c>
      <c r="J258" s="54">
        <v>70</v>
      </c>
      <c r="K258" s="54">
        <v>3.43</v>
      </c>
      <c r="L258" s="62">
        <v>0.7</v>
      </c>
      <c r="M258" s="62">
        <v>31.36</v>
      </c>
      <c r="N258" s="62">
        <v>140</v>
      </c>
    </row>
    <row r="259" spans="1:14" ht="65.25" thickBot="1">
      <c r="A259" s="52"/>
      <c r="B259" s="53" t="s">
        <v>29</v>
      </c>
      <c r="C259" s="59">
        <f>C252+C253+C254+C255+C256+C257+C258</f>
        <v>905</v>
      </c>
      <c r="D259" s="57">
        <f>SUM(D252:D258)</f>
        <v>28.57</v>
      </c>
      <c r="E259" s="57">
        <f>SUM(E252:E258)</f>
        <v>28.979000000000003</v>
      </c>
      <c r="F259" s="57">
        <f>SUM(F252:F258)</f>
        <v>103.12</v>
      </c>
      <c r="G259" s="57">
        <f>SUM(G252:G258)</f>
        <v>778.2</v>
      </c>
      <c r="H259" s="52"/>
      <c r="I259" s="53" t="s">
        <v>29</v>
      </c>
      <c r="J259" s="59">
        <f>J252+J253+J254+J255+J256+J257+J258</f>
        <v>1007</v>
      </c>
      <c r="K259" s="57">
        <f>SUM(K252:K258)</f>
        <v>33.73</v>
      </c>
      <c r="L259" s="57">
        <f>SUM(L252:L258)</f>
        <v>31.880000000000003</v>
      </c>
      <c r="M259" s="57">
        <f>SUM(M252:M258)</f>
        <v>123.24</v>
      </c>
      <c r="N259" s="57">
        <f>SUM(N252:N258)</f>
        <v>902.6</v>
      </c>
    </row>
    <row r="260" spans="1:14" ht="65.25" thickBot="1">
      <c r="A260" s="109" t="s">
        <v>131</v>
      </c>
      <c r="B260" s="110"/>
      <c r="C260" s="110"/>
      <c r="D260" s="110"/>
      <c r="E260" s="110"/>
      <c r="F260" s="110"/>
      <c r="G260" s="111"/>
      <c r="H260" s="109" t="s">
        <v>131</v>
      </c>
      <c r="I260" s="110"/>
      <c r="J260" s="110"/>
      <c r="K260" s="110"/>
      <c r="L260" s="110"/>
      <c r="M260" s="110"/>
      <c r="N260" s="111"/>
    </row>
    <row r="261" spans="1:14" ht="332.25" customHeight="1" thickBot="1">
      <c r="A261" s="52" t="s">
        <v>32</v>
      </c>
      <c r="B261" s="53" t="s">
        <v>149</v>
      </c>
      <c r="C261" s="54">
        <v>100</v>
      </c>
      <c r="D261" s="55">
        <v>8.8</v>
      </c>
      <c r="E261" s="62">
        <v>2.2</v>
      </c>
      <c r="F261" s="62">
        <v>50.3</v>
      </c>
      <c r="G261" s="62">
        <v>257</v>
      </c>
      <c r="H261" s="52" t="s">
        <v>32</v>
      </c>
      <c r="I261" s="53" t="s">
        <v>149</v>
      </c>
      <c r="J261" s="54">
        <v>100</v>
      </c>
      <c r="K261" s="55">
        <v>8.8</v>
      </c>
      <c r="L261" s="62">
        <v>2.2</v>
      </c>
      <c r="M261" s="62">
        <v>50.3</v>
      </c>
      <c r="N261" s="62">
        <v>257</v>
      </c>
    </row>
    <row r="262" spans="1:14" ht="129.75" thickBot="1">
      <c r="A262" s="52">
        <v>27</v>
      </c>
      <c r="B262" s="53" t="s">
        <v>148</v>
      </c>
      <c r="C262" s="56" t="s">
        <v>26</v>
      </c>
      <c r="D262" s="57">
        <v>0.16</v>
      </c>
      <c r="E262" s="57">
        <v>0.16</v>
      </c>
      <c r="F262" s="57">
        <v>18.89</v>
      </c>
      <c r="G262" s="57">
        <v>79</v>
      </c>
      <c r="H262" s="52">
        <v>27</v>
      </c>
      <c r="I262" s="53" t="s">
        <v>148</v>
      </c>
      <c r="J262" s="56" t="s">
        <v>26</v>
      </c>
      <c r="K262" s="57">
        <v>0.16</v>
      </c>
      <c r="L262" s="57">
        <v>0.16</v>
      </c>
      <c r="M262" s="57">
        <v>18.89</v>
      </c>
      <c r="N262" s="57">
        <v>79</v>
      </c>
    </row>
    <row r="263" spans="1:14" ht="258.75" thickBot="1">
      <c r="A263" s="52" t="s">
        <v>32</v>
      </c>
      <c r="B263" s="53" t="s">
        <v>120</v>
      </c>
      <c r="C263" s="54">
        <v>100</v>
      </c>
      <c r="D263" s="62">
        <v>0.4</v>
      </c>
      <c r="E263" s="62">
        <v>0.4</v>
      </c>
      <c r="F263" s="62">
        <v>9.8</v>
      </c>
      <c r="G263" s="62">
        <v>47</v>
      </c>
      <c r="H263" s="52" t="s">
        <v>32</v>
      </c>
      <c r="I263" s="53" t="s">
        <v>120</v>
      </c>
      <c r="J263" s="54">
        <v>100</v>
      </c>
      <c r="K263" s="62">
        <v>0.4</v>
      </c>
      <c r="L263" s="62">
        <v>0.4</v>
      </c>
      <c r="M263" s="62">
        <v>9.8</v>
      </c>
      <c r="N263" s="62">
        <v>47</v>
      </c>
    </row>
    <row r="264" spans="1:14" ht="65.25" thickBot="1">
      <c r="A264" s="52"/>
      <c r="B264" s="53" t="s">
        <v>29</v>
      </c>
      <c r="C264" s="59">
        <f>C261+C262+C263</f>
        <v>400</v>
      </c>
      <c r="D264" s="57">
        <f>D261+D262+D263</f>
        <v>9.360000000000001</v>
      </c>
      <c r="E264" s="57">
        <f>E261+E262+E263</f>
        <v>2.7600000000000002</v>
      </c>
      <c r="F264" s="57">
        <f>F261+F262+F263</f>
        <v>78.99</v>
      </c>
      <c r="G264" s="57">
        <f>G261+G262+G263</f>
        <v>383</v>
      </c>
      <c r="H264" s="52"/>
      <c r="I264" s="53" t="s">
        <v>29</v>
      </c>
      <c r="J264" s="59">
        <f>J261+J262+J263</f>
        <v>400</v>
      </c>
      <c r="K264" s="57">
        <f>K261+K262+K263</f>
        <v>9.360000000000001</v>
      </c>
      <c r="L264" s="57">
        <f>L261+L262+L263</f>
        <v>2.7600000000000002</v>
      </c>
      <c r="M264" s="57">
        <f>M261+M262+M263</f>
        <v>78.99</v>
      </c>
      <c r="N264" s="57">
        <f>N261+N262+N263</f>
        <v>383</v>
      </c>
    </row>
    <row r="265" spans="1:14" ht="65.25" thickBot="1">
      <c r="A265" s="52"/>
      <c r="B265" s="53"/>
      <c r="C265" s="56"/>
      <c r="D265" s="63" t="s">
        <v>1</v>
      </c>
      <c r="E265" s="64" t="s">
        <v>2</v>
      </c>
      <c r="F265" s="64" t="s">
        <v>3</v>
      </c>
      <c r="G265" s="73" t="s">
        <v>4</v>
      </c>
      <c r="H265" s="52"/>
      <c r="I265" s="53"/>
      <c r="J265" s="56"/>
      <c r="K265" s="63" t="s">
        <v>1</v>
      </c>
      <c r="L265" s="64" t="s">
        <v>2</v>
      </c>
      <c r="M265" s="64" t="s">
        <v>3</v>
      </c>
      <c r="N265" s="73" t="s">
        <v>4</v>
      </c>
    </row>
    <row r="266" spans="1:14" ht="65.25" thickBot="1">
      <c r="A266" s="52"/>
      <c r="B266" s="74" t="s">
        <v>9</v>
      </c>
      <c r="C266" s="56"/>
      <c r="D266" s="57">
        <f>SUM(D250+D259+D264)</f>
        <v>50.86</v>
      </c>
      <c r="E266" s="57">
        <f>SUM(E250+E259+E264)</f>
        <v>52.149</v>
      </c>
      <c r="F266" s="57">
        <f>SUM(F250+F259+F264)</f>
        <v>232.42000000000002</v>
      </c>
      <c r="G266" s="57">
        <f>SUM(G250+G259+G264)</f>
        <v>1600.7</v>
      </c>
      <c r="H266" s="52"/>
      <c r="I266" s="74" t="s">
        <v>9</v>
      </c>
      <c r="J266" s="56"/>
      <c r="K266" s="57">
        <f>SUM(K250+K259+K264)</f>
        <v>56.879999999999995</v>
      </c>
      <c r="L266" s="57">
        <f>SUM(L250+L259+L264)</f>
        <v>56.39</v>
      </c>
      <c r="M266" s="57">
        <f>SUM(M250+M259+M264)</f>
        <v>255.01</v>
      </c>
      <c r="N266" s="57">
        <f>SUM(N250+N259+N264)</f>
        <v>1750.1</v>
      </c>
    </row>
    <row r="267" spans="1:14" ht="129" thickBot="1">
      <c r="A267" s="52"/>
      <c r="B267" s="74" t="s">
        <v>10</v>
      </c>
      <c r="C267" s="56"/>
      <c r="D267" s="57">
        <v>77</v>
      </c>
      <c r="E267" s="57">
        <v>79</v>
      </c>
      <c r="F267" s="57">
        <v>335</v>
      </c>
      <c r="G267" s="57">
        <v>2350</v>
      </c>
      <c r="H267" s="52"/>
      <c r="I267" s="74" t="s">
        <v>10</v>
      </c>
      <c r="J267" s="56"/>
      <c r="K267" s="57">
        <v>90</v>
      </c>
      <c r="L267" s="57">
        <v>92</v>
      </c>
      <c r="M267" s="57">
        <v>383</v>
      </c>
      <c r="N267" s="57">
        <v>2720</v>
      </c>
    </row>
    <row r="268" spans="1:14" ht="256.5" thickBot="1">
      <c r="A268" s="75"/>
      <c r="B268" s="76" t="s">
        <v>11</v>
      </c>
      <c r="C268" s="64"/>
      <c r="D268" s="72">
        <f>D266*100/D267</f>
        <v>66.05194805194805</v>
      </c>
      <c r="E268" s="72">
        <f>E266*100/E267</f>
        <v>66.01139240506329</v>
      </c>
      <c r="F268" s="72">
        <f>F266*100/F267</f>
        <v>69.37910447761195</v>
      </c>
      <c r="G268" s="72">
        <f>G266*100/G267</f>
        <v>68.11489361702128</v>
      </c>
      <c r="H268" s="75"/>
      <c r="I268" s="76" t="s">
        <v>11</v>
      </c>
      <c r="J268" s="78"/>
      <c r="K268" s="79">
        <f>K266*100/K267</f>
        <v>63.2</v>
      </c>
      <c r="L268" s="79">
        <f>L266*100/L267</f>
        <v>61.29347826086956</v>
      </c>
      <c r="M268" s="79">
        <f>M266*100/M267</f>
        <v>66.5822454308094</v>
      </c>
      <c r="N268" s="79">
        <f>N266*100/N267</f>
        <v>64.34191176470588</v>
      </c>
    </row>
    <row r="269" spans="1:14" ht="65.25" thickBot="1">
      <c r="A269" s="109" t="s">
        <v>133</v>
      </c>
      <c r="B269" s="110"/>
      <c r="C269" s="110"/>
      <c r="D269" s="110"/>
      <c r="E269" s="110"/>
      <c r="F269" s="110"/>
      <c r="G269" s="111"/>
      <c r="H269" s="109" t="s">
        <v>136</v>
      </c>
      <c r="I269" s="110"/>
      <c r="J269" s="110"/>
      <c r="K269" s="110"/>
      <c r="L269" s="110"/>
      <c r="M269" s="110"/>
      <c r="N269" s="111"/>
    </row>
    <row r="270" spans="1:14" ht="65.25" thickBot="1">
      <c r="A270" s="109" t="s">
        <v>21</v>
      </c>
      <c r="B270" s="110"/>
      <c r="C270" s="110"/>
      <c r="D270" s="110"/>
      <c r="E270" s="110"/>
      <c r="F270" s="110"/>
      <c r="G270" s="111"/>
      <c r="H270" s="109" t="s">
        <v>21</v>
      </c>
      <c r="I270" s="110"/>
      <c r="J270" s="110"/>
      <c r="K270" s="110"/>
      <c r="L270" s="110"/>
      <c r="M270" s="110"/>
      <c r="N270" s="111"/>
    </row>
    <row r="271" spans="1:14" ht="65.25" thickBot="1">
      <c r="A271" s="117" t="s">
        <v>30</v>
      </c>
      <c r="B271" s="115" t="s">
        <v>22</v>
      </c>
      <c r="C271" s="119" t="s">
        <v>23</v>
      </c>
      <c r="D271" s="109" t="s">
        <v>24</v>
      </c>
      <c r="E271" s="110"/>
      <c r="F271" s="111"/>
      <c r="G271" s="115" t="s">
        <v>25</v>
      </c>
      <c r="H271" s="117" t="s">
        <v>30</v>
      </c>
      <c r="I271" s="115" t="s">
        <v>22</v>
      </c>
      <c r="J271" s="119" t="s">
        <v>23</v>
      </c>
      <c r="K271" s="109" t="s">
        <v>24</v>
      </c>
      <c r="L271" s="110"/>
      <c r="M271" s="111"/>
      <c r="N271" s="115" t="s">
        <v>25</v>
      </c>
    </row>
    <row r="272" spans="1:14" ht="65.25" thickBot="1">
      <c r="A272" s="118"/>
      <c r="B272" s="116"/>
      <c r="C272" s="120"/>
      <c r="D272" s="63" t="s">
        <v>1</v>
      </c>
      <c r="E272" s="64" t="s">
        <v>2</v>
      </c>
      <c r="F272" s="64" t="s">
        <v>3</v>
      </c>
      <c r="G272" s="116"/>
      <c r="H272" s="118"/>
      <c r="I272" s="116"/>
      <c r="J272" s="120"/>
      <c r="K272" s="63" t="s">
        <v>1</v>
      </c>
      <c r="L272" s="64" t="s">
        <v>2</v>
      </c>
      <c r="M272" s="64" t="s">
        <v>3</v>
      </c>
      <c r="N272" s="116"/>
    </row>
    <row r="273" spans="1:14" ht="65.25" thickBot="1">
      <c r="A273" s="65">
        <v>1</v>
      </c>
      <c r="B273" s="66">
        <v>2</v>
      </c>
      <c r="C273" s="67">
        <v>3</v>
      </c>
      <c r="D273" s="68">
        <v>4</v>
      </c>
      <c r="E273" s="66">
        <v>5</v>
      </c>
      <c r="F273" s="66">
        <v>6</v>
      </c>
      <c r="G273" s="66">
        <v>7</v>
      </c>
      <c r="H273" s="65">
        <v>1</v>
      </c>
      <c r="I273" s="66">
        <v>2</v>
      </c>
      <c r="J273" s="67">
        <v>3</v>
      </c>
      <c r="K273" s="68">
        <v>4</v>
      </c>
      <c r="L273" s="66">
        <v>5</v>
      </c>
      <c r="M273" s="66">
        <v>6</v>
      </c>
      <c r="N273" s="66">
        <v>7</v>
      </c>
    </row>
    <row r="274" spans="1:14" ht="65.25" thickBot="1">
      <c r="A274" s="109" t="s">
        <v>5</v>
      </c>
      <c r="B274" s="110"/>
      <c r="C274" s="110"/>
      <c r="D274" s="110"/>
      <c r="E274" s="110"/>
      <c r="F274" s="110"/>
      <c r="G274" s="111"/>
      <c r="H274" s="109" t="s">
        <v>5</v>
      </c>
      <c r="I274" s="110"/>
      <c r="J274" s="110"/>
      <c r="K274" s="110"/>
      <c r="L274" s="110"/>
      <c r="M274" s="110"/>
      <c r="N274" s="111"/>
    </row>
    <row r="275" spans="1:14" ht="194.25" thickBot="1">
      <c r="A275" s="54">
        <v>50</v>
      </c>
      <c r="B275" s="53" t="s">
        <v>94</v>
      </c>
      <c r="C275" s="54">
        <v>200</v>
      </c>
      <c r="D275" s="55">
        <v>7.25</v>
      </c>
      <c r="E275" s="55">
        <v>10.87</v>
      </c>
      <c r="F275" s="55">
        <v>32.74</v>
      </c>
      <c r="G275" s="55">
        <v>257</v>
      </c>
      <c r="H275" s="54">
        <v>50</v>
      </c>
      <c r="I275" s="53" t="s">
        <v>94</v>
      </c>
      <c r="J275" s="54">
        <v>200</v>
      </c>
      <c r="K275" s="55">
        <v>7.25</v>
      </c>
      <c r="L275" s="55">
        <v>10.87</v>
      </c>
      <c r="M275" s="55">
        <v>32.74</v>
      </c>
      <c r="N275" s="55">
        <v>257</v>
      </c>
    </row>
    <row r="276" spans="1:14" ht="65.25" thickBot="1">
      <c r="A276" s="52" t="s">
        <v>32</v>
      </c>
      <c r="B276" s="53" t="s">
        <v>28</v>
      </c>
      <c r="C276" s="52">
        <v>50</v>
      </c>
      <c r="D276" s="62">
        <v>4</v>
      </c>
      <c r="E276" s="62">
        <v>0.75</v>
      </c>
      <c r="F276" s="62">
        <v>20.05</v>
      </c>
      <c r="G276" s="62">
        <v>104</v>
      </c>
      <c r="H276" s="52">
        <v>11</v>
      </c>
      <c r="I276" s="53" t="s">
        <v>53</v>
      </c>
      <c r="J276" s="52">
        <v>45</v>
      </c>
      <c r="K276" s="62">
        <v>3.08</v>
      </c>
      <c r="L276" s="62">
        <v>3.89</v>
      </c>
      <c r="M276" s="62">
        <v>19.74</v>
      </c>
      <c r="N276" s="62">
        <v>126</v>
      </c>
    </row>
    <row r="277" spans="1:14" ht="65.25" thickBot="1">
      <c r="A277" s="52">
        <v>40</v>
      </c>
      <c r="B277" s="53" t="s">
        <v>15</v>
      </c>
      <c r="C277" s="54">
        <v>200</v>
      </c>
      <c r="D277" s="62">
        <v>5.56</v>
      </c>
      <c r="E277" s="62">
        <v>5.55</v>
      </c>
      <c r="F277" s="62">
        <v>22.53</v>
      </c>
      <c r="G277" s="62">
        <v>164</v>
      </c>
      <c r="H277" s="52">
        <v>40</v>
      </c>
      <c r="I277" s="53" t="s">
        <v>15</v>
      </c>
      <c r="J277" s="54">
        <v>200</v>
      </c>
      <c r="K277" s="62">
        <v>5.56</v>
      </c>
      <c r="L277" s="62">
        <v>5.55</v>
      </c>
      <c r="M277" s="62">
        <v>22.53</v>
      </c>
      <c r="N277" s="62">
        <v>164</v>
      </c>
    </row>
    <row r="278" spans="1:14" ht="258.75" thickBot="1">
      <c r="A278" s="52" t="s">
        <v>32</v>
      </c>
      <c r="B278" s="53" t="s">
        <v>120</v>
      </c>
      <c r="C278" s="54">
        <v>120</v>
      </c>
      <c r="D278" s="62">
        <v>0.48</v>
      </c>
      <c r="E278" s="62">
        <v>0.48</v>
      </c>
      <c r="F278" s="62">
        <v>11.76</v>
      </c>
      <c r="G278" s="62">
        <v>56.4</v>
      </c>
      <c r="H278" s="52" t="s">
        <v>32</v>
      </c>
      <c r="I278" s="53" t="s">
        <v>120</v>
      </c>
      <c r="J278" s="54">
        <v>120</v>
      </c>
      <c r="K278" s="62">
        <v>0.48</v>
      </c>
      <c r="L278" s="62">
        <v>0.48</v>
      </c>
      <c r="M278" s="62">
        <v>11.76</v>
      </c>
      <c r="N278" s="62">
        <v>56.4</v>
      </c>
    </row>
    <row r="279" spans="1:14" s="80" customFormat="1" ht="65.25" thickBot="1">
      <c r="A279" s="52"/>
      <c r="B279" s="53" t="s">
        <v>29</v>
      </c>
      <c r="C279" s="70">
        <f>C275+C276+C277+C278</f>
        <v>570</v>
      </c>
      <c r="D279" s="77">
        <f>SUM(D275:D278)</f>
        <v>17.29</v>
      </c>
      <c r="E279" s="77">
        <f>SUM(E275:E278)</f>
        <v>17.65</v>
      </c>
      <c r="F279" s="77">
        <f>SUM(F275:F278)</f>
        <v>87.08000000000001</v>
      </c>
      <c r="G279" s="77">
        <f>SUM(G275:G278)</f>
        <v>581.4</v>
      </c>
      <c r="H279" s="52"/>
      <c r="I279" s="53" t="s">
        <v>29</v>
      </c>
      <c r="J279" s="70">
        <f>J275+J276+J277+J278</f>
        <v>565</v>
      </c>
      <c r="K279" s="77">
        <f>SUM(K275:K278)</f>
        <v>16.37</v>
      </c>
      <c r="L279" s="77">
        <f>SUM(L275:L278)</f>
        <v>20.79</v>
      </c>
      <c r="M279" s="77">
        <f>SUM(M275:M278)</f>
        <v>86.77000000000001</v>
      </c>
      <c r="N279" s="77">
        <f>SUM(N275:N278)</f>
        <v>603.4</v>
      </c>
    </row>
    <row r="280" spans="1:14" s="80" customFormat="1" ht="65.25" thickBot="1">
      <c r="A280" s="112" t="s">
        <v>8</v>
      </c>
      <c r="B280" s="113"/>
      <c r="C280" s="113"/>
      <c r="D280" s="113"/>
      <c r="E280" s="113"/>
      <c r="F280" s="113"/>
      <c r="G280" s="114"/>
      <c r="H280" s="112" t="s">
        <v>8</v>
      </c>
      <c r="I280" s="113"/>
      <c r="J280" s="113"/>
      <c r="K280" s="113"/>
      <c r="L280" s="113"/>
      <c r="M280" s="113"/>
      <c r="N280" s="114"/>
    </row>
    <row r="281" spans="1:14" ht="194.25" thickBot="1">
      <c r="A281" s="52">
        <v>32</v>
      </c>
      <c r="B281" s="53" t="s">
        <v>108</v>
      </c>
      <c r="C281" s="71" t="s">
        <v>35</v>
      </c>
      <c r="D281" s="57">
        <v>1.32</v>
      </c>
      <c r="E281" s="57">
        <v>0.24</v>
      </c>
      <c r="F281" s="57">
        <v>6.72</v>
      </c>
      <c r="G281" s="57">
        <v>34.8</v>
      </c>
      <c r="H281" s="52">
        <v>32</v>
      </c>
      <c r="I281" s="53" t="s">
        <v>108</v>
      </c>
      <c r="J281" s="71" t="s">
        <v>27</v>
      </c>
      <c r="K281" s="57">
        <v>2.2</v>
      </c>
      <c r="L281" s="57">
        <v>0.4</v>
      </c>
      <c r="M281" s="57">
        <v>11.2</v>
      </c>
      <c r="N281" s="57">
        <v>58</v>
      </c>
    </row>
    <row r="282" spans="1:14" ht="129.75" thickBot="1">
      <c r="A282" s="52">
        <v>23</v>
      </c>
      <c r="B282" s="53" t="s">
        <v>105</v>
      </c>
      <c r="C282" s="71" t="s">
        <v>45</v>
      </c>
      <c r="D282" s="57">
        <v>7.52</v>
      </c>
      <c r="E282" s="57">
        <v>3.77</v>
      </c>
      <c r="F282" s="57">
        <v>36.05</v>
      </c>
      <c r="G282" s="57">
        <v>135</v>
      </c>
      <c r="H282" s="52">
        <v>23</v>
      </c>
      <c r="I282" s="53" t="s">
        <v>105</v>
      </c>
      <c r="J282" s="71" t="s">
        <v>45</v>
      </c>
      <c r="K282" s="57">
        <v>7.52</v>
      </c>
      <c r="L282" s="57">
        <v>3.77</v>
      </c>
      <c r="M282" s="57">
        <v>36.05</v>
      </c>
      <c r="N282" s="57">
        <v>135</v>
      </c>
    </row>
    <row r="283" spans="1:14" ht="194.25" thickBot="1">
      <c r="A283" s="52">
        <v>51</v>
      </c>
      <c r="B283" s="53" t="s">
        <v>143</v>
      </c>
      <c r="C283" s="56" t="s">
        <v>129</v>
      </c>
      <c r="D283" s="57">
        <v>12.73</v>
      </c>
      <c r="E283" s="57">
        <v>10.24</v>
      </c>
      <c r="F283" s="57">
        <v>9.67</v>
      </c>
      <c r="G283" s="57">
        <v>183.08</v>
      </c>
      <c r="H283" s="52">
        <v>51</v>
      </c>
      <c r="I283" s="53" t="s">
        <v>143</v>
      </c>
      <c r="J283" s="56" t="s">
        <v>129</v>
      </c>
      <c r="K283" s="57">
        <v>12.73</v>
      </c>
      <c r="L283" s="57">
        <v>10.24</v>
      </c>
      <c r="M283" s="57">
        <v>9.67</v>
      </c>
      <c r="N283" s="57">
        <v>183.08</v>
      </c>
    </row>
    <row r="284" spans="1:14" ht="65.25" thickBot="1">
      <c r="A284" s="52">
        <v>37</v>
      </c>
      <c r="B284" s="53" t="s">
        <v>42</v>
      </c>
      <c r="C284" s="54">
        <v>180</v>
      </c>
      <c r="D284" s="62">
        <v>3</v>
      </c>
      <c r="E284" s="62">
        <v>4.92</v>
      </c>
      <c r="F284" s="62">
        <v>15.12</v>
      </c>
      <c r="G284" s="62">
        <v>119</v>
      </c>
      <c r="H284" s="52">
        <v>37</v>
      </c>
      <c r="I284" s="53" t="s">
        <v>42</v>
      </c>
      <c r="J284" s="54">
        <v>180</v>
      </c>
      <c r="K284" s="62">
        <v>3</v>
      </c>
      <c r="L284" s="62">
        <v>4.92</v>
      </c>
      <c r="M284" s="62">
        <v>15.12</v>
      </c>
      <c r="N284" s="62">
        <v>119</v>
      </c>
    </row>
    <row r="285" spans="1:14" ht="65.25" thickBot="1">
      <c r="A285" s="52">
        <v>8</v>
      </c>
      <c r="B285" s="53" t="s">
        <v>37</v>
      </c>
      <c r="C285" s="59">
        <v>200</v>
      </c>
      <c r="D285" s="57">
        <v>1</v>
      </c>
      <c r="E285" s="57">
        <v>0.2</v>
      </c>
      <c r="F285" s="57">
        <v>20.2</v>
      </c>
      <c r="G285" s="57">
        <v>75</v>
      </c>
      <c r="H285" s="52">
        <v>8</v>
      </c>
      <c r="I285" s="53" t="s">
        <v>37</v>
      </c>
      <c r="J285" s="59">
        <v>200</v>
      </c>
      <c r="K285" s="57">
        <v>1</v>
      </c>
      <c r="L285" s="57">
        <v>0.2</v>
      </c>
      <c r="M285" s="57">
        <v>20.2</v>
      </c>
      <c r="N285" s="57">
        <v>75</v>
      </c>
    </row>
    <row r="286" spans="1:14" ht="65.25" thickBot="1">
      <c r="A286" s="52" t="s">
        <v>32</v>
      </c>
      <c r="B286" s="53" t="s">
        <v>28</v>
      </c>
      <c r="C286" s="52">
        <v>50</v>
      </c>
      <c r="D286" s="62">
        <v>4</v>
      </c>
      <c r="E286" s="62">
        <v>0.75</v>
      </c>
      <c r="F286" s="62">
        <v>20.05</v>
      </c>
      <c r="G286" s="62">
        <v>104</v>
      </c>
      <c r="H286" s="52" t="s">
        <v>32</v>
      </c>
      <c r="I286" s="53" t="s">
        <v>28</v>
      </c>
      <c r="J286" s="52">
        <v>70</v>
      </c>
      <c r="K286" s="62">
        <v>5.6</v>
      </c>
      <c r="L286" s="62">
        <v>1.05</v>
      </c>
      <c r="M286" s="62">
        <v>28.07</v>
      </c>
      <c r="N286" s="62">
        <v>145.6</v>
      </c>
    </row>
    <row r="287" spans="1:14" ht="65.25" thickBot="1">
      <c r="A287" s="52" t="s">
        <v>32</v>
      </c>
      <c r="B287" s="53" t="s">
        <v>7</v>
      </c>
      <c r="C287" s="54">
        <v>48</v>
      </c>
      <c r="D287" s="54">
        <v>2.35</v>
      </c>
      <c r="E287" s="62">
        <v>0.48</v>
      </c>
      <c r="F287" s="62">
        <v>21.5</v>
      </c>
      <c r="G287" s="62">
        <v>96</v>
      </c>
      <c r="H287" s="52" t="s">
        <v>32</v>
      </c>
      <c r="I287" s="53" t="s">
        <v>7</v>
      </c>
      <c r="J287" s="54">
        <v>70</v>
      </c>
      <c r="K287" s="54">
        <v>3.43</v>
      </c>
      <c r="L287" s="62">
        <v>0.7</v>
      </c>
      <c r="M287" s="62">
        <v>31.36</v>
      </c>
      <c r="N287" s="62">
        <v>140</v>
      </c>
    </row>
    <row r="288" spans="1:14" ht="65.25" thickBot="1">
      <c r="A288" s="52"/>
      <c r="B288" s="53" t="s">
        <v>29</v>
      </c>
      <c r="C288" s="59">
        <f>C281+C282+C283+C284+C285+C286+C287</f>
        <v>918</v>
      </c>
      <c r="D288" s="60">
        <f>SUM(D281:D287)</f>
        <v>31.92</v>
      </c>
      <c r="E288" s="60">
        <f>SUM(E281:E287)</f>
        <v>20.6</v>
      </c>
      <c r="F288" s="60">
        <f>SUM(F281:F287)</f>
        <v>129.31</v>
      </c>
      <c r="G288" s="60">
        <f>SUM(G281:G287)</f>
        <v>746.88</v>
      </c>
      <c r="H288" s="52"/>
      <c r="I288" s="53" t="s">
        <v>29</v>
      </c>
      <c r="J288" s="59">
        <f>J281+J282+J283+J284+J285+J286+J287</f>
        <v>1000</v>
      </c>
      <c r="K288" s="60">
        <f>SUM(K281:K287)</f>
        <v>35.48</v>
      </c>
      <c r="L288" s="60">
        <f>SUM(L281:L287)</f>
        <v>21.279999999999998</v>
      </c>
      <c r="M288" s="60">
        <f>SUM(M281:M287)</f>
        <v>151.67000000000002</v>
      </c>
      <c r="N288" s="60">
        <f>SUM(N281:N287)</f>
        <v>855.6800000000001</v>
      </c>
    </row>
    <row r="289" spans="1:14" ht="65.25" thickBot="1">
      <c r="A289" s="109" t="s">
        <v>131</v>
      </c>
      <c r="B289" s="110"/>
      <c r="C289" s="110"/>
      <c r="D289" s="110"/>
      <c r="E289" s="110"/>
      <c r="F289" s="110"/>
      <c r="G289" s="111"/>
      <c r="H289" s="109" t="s">
        <v>131</v>
      </c>
      <c r="I289" s="110"/>
      <c r="J289" s="110"/>
      <c r="K289" s="110"/>
      <c r="L289" s="110"/>
      <c r="M289" s="110"/>
      <c r="N289" s="111"/>
    </row>
    <row r="290" spans="1:14" ht="258.75" thickBot="1">
      <c r="A290" s="52" t="s">
        <v>32</v>
      </c>
      <c r="B290" s="53" t="s">
        <v>56</v>
      </c>
      <c r="C290" s="54">
        <v>25</v>
      </c>
      <c r="D290" s="62">
        <v>1.88</v>
      </c>
      <c r="E290" s="62">
        <v>2.45</v>
      </c>
      <c r="F290" s="62">
        <v>18.6</v>
      </c>
      <c r="G290" s="62">
        <v>104.25</v>
      </c>
      <c r="H290" s="52" t="s">
        <v>32</v>
      </c>
      <c r="I290" s="53" t="s">
        <v>56</v>
      </c>
      <c r="J290" s="54">
        <v>50</v>
      </c>
      <c r="K290" s="62">
        <v>3.76</v>
      </c>
      <c r="L290" s="62">
        <v>4.9</v>
      </c>
      <c r="M290" s="62">
        <v>37.2</v>
      </c>
      <c r="N290" s="62">
        <v>208.5</v>
      </c>
    </row>
    <row r="291" spans="1:14" ht="258.75" thickBot="1">
      <c r="A291" s="52">
        <v>9</v>
      </c>
      <c r="B291" s="53" t="s">
        <v>65</v>
      </c>
      <c r="C291" s="56" t="s">
        <v>26</v>
      </c>
      <c r="D291" s="60">
        <v>5.8</v>
      </c>
      <c r="E291" s="60">
        <v>5</v>
      </c>
      <c r="F291" s="60">
        <v>8</v>
      </c>
      <c r="G291" s="60">
        <v>106</v>
      </c>
      <c r="H291" s="52">
        <v>9</v>
      </c>
      <c r="I291" s="53" t="s">
        <v>65</v>
      </c>
      <c r="J291" s="56" t="s">
        <v>26</v>
      </c>
      <c r="K291" s="60">
        <v>5.8</v>
      </c>
      <c r="L291" s="60">
        <v>5</v>
      </c>
      <c r="M291" s="60">
        <v>8</v>
      </c>
      <c r="N291" s="60">
        <v>106</v>
      </c>
    </row>
    <row r="292" spans="1:14" ht="258.75" thickBot="1">
      <c r="A292" s="52" t="s">
        <v>32</v>
      </c>
      <c r="B292" s="53" t="s">
        <v>120</v>
      </c>
      <c r="C292" s="54">
        <v>100</v>
      </c>
      <c r="D292" s="62">
        <v>0.4</v>
      </c>
      <c r="E292" s="62">
        <v>0.4</v>
      </c>
      <c r="F292" s="62">
        <v>9.8</v>
      </c>
      <c r="G292" s="62">
        <v>47</v>
      </c>
      <c r="H292" s="52" t="s">
        <v>32</v>
      </c>
      <c r="I292" s="53" t="s">
        <v>120</v>
      </c>
      <c r="J292" s="54">
        <v>100</v>
      </c>
      <c r="K292" s="62">
        <v>0.4</v>
      </c>
      <c r="L292" s="62">
        <v>0.4</v>
      </c>
      <c r="M292" s="62">
        <v>9.8</v>
      </c>
      <c r="N292" s="62">
        <v>47</v>
      </c>
    </row>
    <row r="293" spans="1:14" ht="65.25" thickBot="1">
      <c r="A293" s="52"/>
      <c r="B293" s="53" t="s">
        <v>29</v>
      </c>
      <c r="C293" s="59">
        <f>C290+C291+C292</f>
        <v>325</v>
      </c>
      <c r="D293" s="57">
        <f>D290+D291+D292</f>
        <v>8.08</v>
      </c>
      <c r="E293" s="57">
        <f>E290+E291+E292</f>
        <v>7.8500000000000005</v>
      </c>
      <c r="F293" s="57">
        <f>F290+F291+F292</f>
        <v>36.400000000000006</v>
      </c>
      <c r="G293" s="57">
        <f>G290+G291+G292</f>
        <v>257.25</v>
      </c>
      <c r="H293" s="52"/>
      <c r="I293" s="53" t="s">
        <v>29</v>
      </c>
      <c r="J293" s="59">
        <f>J290+J291+J292</f>
        <v>350</v>
      </c>
      <c r="K293" s="57">
        <f>K290+K291+K292</f>
        <v>9.959999999999999</v>
      </c>
      <c r="L293" s="57">
        <f>L290+L291+L292</f>
        <v>10.3</v>
      </c>
      <c r="M293" s="57">
        <f>M290+M291+M292</f>
        <v>55</v>
      </c>
      <c r="N293" s="57">
        <f>N290+N291+N292</f>
        <v>361.5</v>
      </c>
    </row>
    <row r="294" spans="1:14" ht="65.25" thickBot="1">
      <c r="A294" s="52"/>
      <c r="B294" s="53"/>
      <c r="C294" s="56"/>
      <c r="D294" s="63" t="s">
        <v>1</v>
      </c>
      <c r="E294" s="64" t="s">
        <v>2</v>
      </c>
      <c r="F294" s="64" t="s">
        <v>3</v>
      </c>
      <c r="G294" s="73" t="s">
        <v>4</v>
      </c>
      <c r="H294" s="52"/>
      <c r="I294" s="53"/>
      <c r="J294" s="56"/>
      <c r="K294" s="63" t="s">
        <v>1</v>
      </c>
      <c r="L294" s="64" t="s">
        <v>2</v>
      </c>
      <c r="M294" s="64" t="s">
        <v>3</v>
      </c>
      <c r="N294" s="73" t="s">
        <v>4</v>
      </c>
    </row>
    <row r="295" spans="1:14" s="69" customFormat="1" ht="65.25" thickBot="1">
      <c r="A295" s="52"/>
      <c r="B295" s="74" t="s">
        <v>9</v>
      </c>
      <c r="C295" s="56"/>
      <c r="D295" s="57">
        <f>SUM(D279+D288+D293)</f>
        <v>57.29</v>
      </c>
      <c r="E295" s="57">
        <f>SUM(E279+E288+E293)</f>
        <v>46.1</v>
      </c>
      <c r="F295" s="57">
        <f>SUM(F279+F288+F293)</f>
        <v>252.79000000000002</v>
      </c>
      <c r="G295" s="57">
        <f>SUM(G279+G288+G293)</f>
        <v>1585.53</v>
      </c>
      <c r="H295" s="52"/>
      <c r="I295" s="74" t="s">
        <v>9</v>
      </c>
      <c r="J295" s="56"/>
      <c r="K295" s="57">
        <f>SUM(K279+K288+K293)</f>
        <v>61.809999999999995</v>
      </c>
      <c r="L295" s="57">
        <f>SUM(L279+L288+L293)</f>
        <v>52.36999999999999</v>
      </c>
      <c r="M295" s="57">
        <f>SUM(M279+M288+M293)</f>
        <v>293.44000000000005</v>
      </c>
      <c r="N295" s="57">
        <f>SUM(N279+N288+N293)</f>
        <v>1820.58</v>
      </c>
    </row>
    <row r="296" spans="1:14" ht="129" thickBot="1">
      <c r="A296" s="52"/>
      <c r="B296" s="74" t="s">
        <v>10</v>
      </c>
      <c r="C296" s="56"/>
      <c r="D296" s="57">
        <v>77</v>
      </c>
      <c r="E296" s="57">
        <v>79</v>
      </c>
      <c r="F296" s="57">
        <v>335</v>
      </c>
      <c r="G296" s="57">
        <v>2350</v>
      </c>
      <c r="H296" s="52"/>
      <c r="I296" s="74" t="s">
        <v>10</v>
      </c>
      <c r="J296" s="56"/>
      <c r="K296" s="57">
        <v>90</v>
      </c>
      <c r="L296" s="57">
        <v>92</v>
      </c>
      <c r="M296" s="57">
        <v>383</v>
      </c>
      <c r="N296" s="57">
        <v>2720</v>
      </c>
    </row>
    <row r="297" spans="1:14" ht="256.5" thickBot="1">
      <c r="A297" s="75"/>
      <c r="B297" s="76" t="s">
        <v>11</v>
      </c>
      <c r="C297" s="64"/>
      <c r="D297" s="72">
        <f>D295*100/D296</f>
        <v>74.40259740259741</v>
      </c>
      <c r="E297" s="72">
        <f>E295*100/E296</f>
        <v>58.35443037974684</v>
      </c>
      <c r="F297" s="72">
        <f>F295*100/F296</f>
        <v>75.45970149253732</v>
      </c>
      <c r="G297" s="72">
        <f>G295*100/G296</f>
        <v>67.46936170212766</v>
      </c>
      <c r="H297" s="75"/>
      <c r="I297" s="76" t="s">
        <v>11</v>
      </c>
      <c r="J297" s="64"/>
      <c r="K297" s="72">
        <f>K295*100/K296</f>
        <v>68.67777777777776</v>
      </c>
      <c r="L297" s="72">
        <f>L295*100/L296</f>
        <v>56.92391304347825</v>
      </c>
      <c r="M297" s="72">
        <f>M295*100/M296</f>
        <v>76.61618798955615</v>
      </c>
      <c r="N297" s="72">
        <f>N295*100/N296</f>
        <v>66.93308823529412</v>
      </c>
    </row>
    <row r="298" spans="1:14" ht="65.25" thickBot="1">
      <c r="A298" s="109" t="s">
        <v>133</v>
      </c>
      <c r="B298" s="110"/>
      <c r="C298" s="110"/>
      <c r="D298" s="110"/>
      <c r="E298" s="110"/>
      <c r="F298" s="110"/>
      <c r="G298" s="111"/>
      <c r="H298" s="109" t="s">
        <v>136</v>
      </c>
      <c r="I298" s="110"/>
      <c r="J298" s="110"/>
      <c r="K298" s="110"/>
      <c r="L298" s="110"/>
      <c r="M298" s="110"/>
      <c r="N298" s="111"/>
    </row>
    <row r="299" spans="1:14" ht="65.25" thickBot="1">
      <c r="A299" s="109" t="s">
        <v>141</v>
      </c>
      <c r="B299" s="110"/>
      <c r="C299" s="110"/>
      <c r="D299" s="110"/>
      <c r="E299" s="110"/>
      <c r="F299" s="110"/>
      <c r="G299" s="111"/>
      <c r="H299" s="109" t="s">
        <v>141</v>
      </c>
      <c r="I299" s="110"/>
      <c r="J299" s="110"/>
      <c r="K299" s="110"/>
      <c r="L299" s="110"/>
      <c r="M299" s="110"/>
      <c r="N299" s="111"/>
    </row>
    <row r="300" spans="1:14" ht="65.25" thickBot="1">
      <c r="A300" s="117" t="s">
        <v>30</v>
      </c>
      <c r="B300" s="115" t="s">
        <v>22</v>
      </c>
      <c r="C300" s="119" t="s">
        <v>23</v>
      </c>
      <c r="D300" s="109" t="s">
        <v>24</v>
      </c>
      <c r="E300" s="110"/>
      <c r="F300" s="111"/>
      <c r="G300" s="115" t="s">
        <v>25</v>
      </c>
      <c r="H300" s="117" t="s">
        <v>30</v>
      </c>
      <c r="I300" s="115" t="s">
        <v>22</v>
      </c>
      <c r="J300" s="119" t="s">
        <v>23</v>
      </c>
      <c r="K300" s="109" t="s">
        <v>24</v>
      </c>
      <c r="L300" s="110"/>
      <c r="M300" s="111"/>
      <c r="N300" s="115" t="s">
        <v>25</v>
      </c>
    </row>
    <row r="301" spans="1:14" ht="65.25" thickBot="1">
      <c r="A301" s="118"/>
      <c r="B301" s="116"/>
      <c r="C301" s="120"/>
      <c r="D301" s="63" t="s">
        <v>1</v>
      </c>
      <c r="E301" s="64" t="s">
        <v>2</v>
      </c>
      <c r="F301" s="64" t="s">
        <v>3</v>
      </c>
      <c r="G301" s="116"/>
      <c r="H301" s="118"/>
      <c r="I301" s="116"/>
      <c r="J301" s="120"/>
      <c r="K301" s="63" t="s">
        <v>1</v>
      </c>
      <c r="L301" s="64" t="s">
        <v>2</v>
      </c>
      <c r="M301" s="64" t="s">
        <v>3</v>
      </c>
      <c r="N301" s="116"/>
    </row>
    <row r="302" spans="1:14" ht="65.25" thickBot="1">
      <c r="A302" s="65">
        <v>1</v>
      </c>
      <c r="B302" s="66">
        <v>2</v>
      </c>
      <c r="C302" s="67">
        <v>3</v>
      </c>
      <c r="D302" s="68">
        <v>4</v>
      </c>
      <c r="E302" s="66">
        <v>5</v>
      </c>
      <c r="F302" s="66">
        <v>6</v>
      </c>
      <c r="G302" s="66">
        <v>7</v>
      </c>
      <c r="H302" s="65">
        <v>1</v>
      </c>
      <c r="I302" s="66">
        <v>2</v>
      </c>
      <c r="J302" s="67">
        <v>3</v>
      </c>
      <c r="K302" s="68">
        <v>4</v>
      </c>
      <c r="L302" s="66">
        <v>5</v>
      </c>
      <c r="M302" s="66">
        <v>6</v>
      </c>
      <c r="N302" s="66">
        <v>7</v>
      </c>
    </row>
    <row r="303" spans="1:14" ht="65.25" thickBot="1">
      <c r="A303" s="109" t="s">
        <v>5</v>
      </c>
      <c r="B303" s="110"/>
      <c r="C303" s="110"/>
      <c r="D303" s="110"/>
      <c r="E303" s="110"/>
      <c r="F303" s="110"/>
      <c r="G303" s="111"/>
      <c r="H303" s="109" t="s">
        <v>5</v>
      </c>
      <c r="I303" s="110"/>
      <c r="J303" s="110"/>
      <c r="K303" s="110"/>
      <c r="L303" s="110"/>
      <c r="M303" s="110"/>
      <c r="N303" s="111"/>
    </row>
    <row r="304" spans="1:14" ht="65.25" thickBot="1">
      <c r="A304" s="52">
        <v>26</v>
      </c>
      <c r="B304" s="53" t="s">
        <v>146</v>
      </c>
      <c r="C304" s="56" t="s">
        <v>64</v>
      </c>
      <c r="D304" s="57">
        <v>7.43</v>
      </c>
      <c r="E304" s="57">
        <v>6.11</v>
      </c>
      <c r="F304" s="57">
        <v>36.55</v>
      </c>
      <c r="G304" s="57">
        <v>233.33</v>
      </c>
      <c r="H304" s="52">
        <v>26</v>
      </c>
      <c r="I304" s="53" t="s">
        <v>146</v>
      </c>
      <c r="J304" s="56" t="s">
        <v>46</v>
      </c>
      <c r="K304" s="57">
        <v>8.92</v>
      </c>
      <c r="L304" s="57">
        <v>7.33</v>
      </c>
      <c r="M304" s="57">
        <v>43.86</v>
      </c>
      <c r="N304" s="57">
        <v>280</v>
      </c>
    </row>
    <row r="305" spans="1:14" ht="129.75" thickBot="1">
      <c r="A305" s="52">
        <v>6</v>
      </c>
      <c r="B305" s="58" t="s">
        <v>55</v>
      </c>
      <c r="C305" s="59">
        <v>100</v>
      </c>
      <c r="D305" s="57">
        <v>19.45</v>
      </c>
      <c r="E305" s="57">
        <v>9.94</v>
      </c>
      <c r="F305" s="57">
        <v>88.26</v>
      </c>
      <c r="G305" s="72">
        <v>211</v>
      </c>
      <c r="H305" s="52">
        <v>6</v>
      </c>
      <c r="I305" s="58" t="s">
        <v>55</v>
      </c>
      <c r="J305" s="59">
        <v>120</v>
      </c>
      <c r="K305" s="57">
        <v>23.34</v>
      </c>
      <c r="L305" s="57">
        <v>11.93</v>
      </c>
      <c r="M305" s="57">
        <v>105.91</v>
      </c>
      <c r="N305" s="72">
        <v>253.2</v>
      </c>
    </row>
    <row r="306" spans="1:14" ht="65.25" thickBot="1">
      <c r="A306" s="52">
        <v>29</v>
      </c>
      <c r="B306" s="53" t="s">
        <v>6</v>
      </c>
      <c r="C306" s="56" t="s">
        <v>128</v>
      </c>
      <c r="D306" s="57">
        <v>0</v>
      </c>
      <c r="E306" s="57">
        <v>0</v>
      </c>
      <c r="F306" s="57">
        <v>14.97</v>
      </c>
      <c r="G306" s="57">
        <v>57</v>
      </c>
      <c r="H306" s="52">
        <v>29</v>
      </c>
      <c r="I306" s="53" t="s">
        <v>6</v>
      </c>
      <c r="J306" s="56" t="s">
        <v>128</v>
      </c>
      <c r="K306" s="57">
        <v>0</v>
      </c>
      <c r="L306" s="57">
        <v>0</v>
      </c>
      <c r="M306" s="57">
        <v>14.97</v>
      </c>
      <c r="N306" s="57">
        <v>57</v>
      </c>
    </row>
    <row r="307" spans="1:14" ht="65.25" thickBot="1">
      <c r="A307" s="52" t="s">
        <v>32</v>
      </c>
      <c r="B307" s="53" t="s">
        <v>28</v>
      </c>
      <c r="C307" s="52">
        <v>50</v>
      </c>
      <c r="D307" s="62">
        <v>4</v>
      </c>
      <c r="E307" s="62">
        <v>0.75</v>
      </c>
      <c r="F307" s="62">
        <v>20.05</v>
      </c>
      <c r="G307" s="62">
        <v>104</v>
      </c>
      <c r="H307" s="52" t="s">
        <v>32</v>
      </c>
      <c r="I307" s="53" t="s">
        <v>28</v>
      </c>
      <c r="J307" s="52">
        <v>70</v>
      </c>
      <c r="K307" s="62">
        <v>5.6</v>
      </c>
      <c r="L307" s="62">
        <v>1.05</v>
      </c>
      <c r="M307" s="62">
        <v>28.07</v>
      </c>
      <c r="N307" s="62">
        <v>145.6</v>
      </c>
    </row>
    <row r="308" spans="1:14" ht="258.75" thickBot="1">
      <c r="A308" s="52" t="s">
        <v>32</v>
      </c>
      <c r="B308" s="53" t="s">
        <v>120</v>
      </c>
      <c r="C308" s="54">
        <v>150</v>
      </c>
      <c r="D308" s="62">
        <v>0.6</v>
      </c>
      <c r="E308" s="62">
        <v>0.6</v>
      </c>
      <c r="F308" s="62">
        <v>14.7</v>
      </c>
      <c r="G308" s="62">
        <v>70.5</v>
      </c>
      <c r="H308" s="52" t="s">
        <v>32</v>
      </c>
      <c r="I308" s="53" t="s">
        <v>120</v>
      </c>
      <c r="J308" s="54">
        <v>150</v>
      </c>
      <c r="K308" s="62">
        <v>0.6</v>
      </c>
      <c r="L308" s="62">
        <v>0.6</v>
      </c>
      <c r="M308" s="62">
        <v>14.7</v>
      </c>
      <c r="N308" s="62">
        <v>70.5</v>
      </c>
    </row>
    <row r="309" spans="1:14" ht="65.25" thickBot="1">
      <c r="A309" s="52"/>
      <c r="B309" s="53" t="s">
        <v>29</v>
      </c>
      <c r="C309" s="70">
        <f>C304+C305+C306+C307+C308</f>
        <v>665</v>
      </c>
      <c r="D309" s="77">
        <f>D304+D305+D306+D307+D308</f>
        <v>31.48</v>
      </c>
      <c r="E309" s="77">
        <f>E304+E305+E306+E307+E308</f>
        <v>17.400000000000002</v>
      </c>
      <c r="F309" s="77">
        <f>F304+F305+F306+F307+F308</f>
        <v>174.53</v>
      </c>
      <c r="G309" s="77">
        <f>G304+G305+G306+G307+G308</f>
        <v>675.83</v>
      </c>
      <c r="H309" s="52"/>
      <c r="I309" s="53" t="s">
        <v>29</v>
      </c>
      <c r="J309" s="70">
        <f>J304+J305+J306+J307+J308</f>
        <v>735</v>
      </c>
      <c r="K309" s="77">
        <f>K304+K305+K306+K307+K308</f>
        <v>38.46</v>
      </c>
      <c r="L309" s="77">
        <f>L304+L305+L306+L307+L308</f>
        <v>20.91</v>
      </c>
      <c r="M309" s="77">
        <f>M304+M305+M306+M307+M308</f>
        <v>207.50999999999996</v>
      </c>
      <c r="N309" s="77">
        <f>N304+N305+N306+N307+N308</f>
        <v>806.3000000000001</v>
      </c>
    </row>
    <row r="310" spans="1:14" ht="65.25" thickBot="1">
      <c r="A310" s="109" t="s">
        <v>8</v>
      </c>
      <c r="B310" s="110"/>
      <c r="C310" s="110"/>
      <c r="D310" s="110"/>
      <c r="E310" s="110"/>
      <c r="F310" s="110"/>
      <c r="G310" s="111"/>
      <c r="H310" s="109" t="s">
        <v>8</v>
      </c>
      <c r="I310" s="110"/>
      <c r="J310" s="110"/>
      <c r="K310" s="110"/>
      <c r="L310" s="110"/>
      <c r="M310" s="110"/>
      <c r="N310" s="111"/>
    </row>
    <row r="311" spans="1:14" ht="258.75" thickBot="1">
      <c r="A311" s="52">
        <v>46</v>
      </c>
      <c r="B311" s="53" t="s">
        <v>159</v>
      </c>
      <c r="C311" s="71" t="s">
        <v>35</v>
      </c>
      <c r="D311" s="57">
        <v>0.54</v>
      </c>
      <c r="E311" s="57">
        <v>0.12</v>
      </c>
      <c r="F311" s="57">
        <v>1.8</v>
      </c>
      <c r="G311" s="57">
        <v>14.94</v>
      </c>
      <c r="H311" s="52">
        <v>46</v>
      </c>
      <c r="I311" s="53" t="s">
        <v>159</v>
      </c>
      <c r="J311" s="71" t="s">
        <v>27</v>
      </c>
      <c r="K311" s="57">
        <v>0.9</v>
      </c>
      <c r="L311" s="57">
        <v>0.2</v>
      </c>
      <c r="M311" s="57">
        <v>3</v>
      </c>
      <c r="N311" s="57">
        <v>24.9</v>
      </c>
    </row>
    <row r="312" spans="1:14" ht="129.75" thickBot="1">
      <c r="A312" s="52">
        <v>14</v>
      </c>
      <c r="B312" s="53" t="s">
        <v>107</v>
      </c>
      <c r="C312" s="71" t="s">
        <v>139</v>
      </c>
      <c r="D312" s="57">
        <v>6.16</v>
      </c>
      <c r="E312" s="57">
        <v>6.82</v>
      </c>
      <c r="F312" s="57">
        <v>9.33</v>
      </c>
      <c r="G312" s="57">
        <v>132</v>
      </c>
      <c r="H312" s="52">
        <v>14</v>
      </c>
      <c r="I312" s="53" t="s">
        <v>107</v>
      </c>
      <c r="J312" s="71" t="s">
        <v>139</v>
      </c>
      <c r="K312" s="57">
        <v>6.16</v>
      </c>
      <c r="L312" s="57">
        <v>6.82</v>
      </c>
      <c r="M312" s="57">
        <v>9.33</v>
      </c>
      <c r="N312" s="57">
        <v>132</v>
      </c>
    </row>
    <row r="313" spans="1:14" ht="129.75" thickBot="1">
      <c r="A313" s="52">
        <v>24</v>
      </c>
      <c r="B313" s="58" t="s">
        <v>153</v>
      </c>
      <c r="C313" s="59">
        <v>160</v>
      </c>
      <c r="D313" s="57">
        <v>24.18</v>
      </c>
      <c r="E313" s="57">
        <v>20.58</v>
      </c>
      <c r="F313" s="57">
        <v>24.85</v>
      </c>
      <c r="G313" s="60">
        <v>380.8</v>
      </c>
      <c r="H313" s="52">
        <v>24</v>
      </c>
      <c r="I313" s="58" t="s">
        <v>153</v>
      </c>
      <c r="J313" s="59">
        <v>160</v>
      </c>
      <c r="K313" s="57">
        <v>24.18</v>
      </c>
      <c r="L313" s="57">
        <v>20.58</v>
      </c>
      <c r="M313" s="57">
        <v>24.85</v>
      </c>
      <c r="N313" s="60">
        <v>380.8</v>
      </c>
    </row>
    <row r="314" spans="1:14" ht="65.25" thickBot="1">
      <c r="A314" s="52">
        <v>7</v>
      </c>
      <c r="B314" s="53" t="s">
        <v>38</v>
      </c>
      <c r="C314" s="54">
        <v>180</v>
      </c>
      <c r="D314" s="62">
        <v>3.76</v>
      </c>
      <c r="E314" s="62">
        <v>5.58</v>
      </c>
      <c r="F314" s="62">
        <v>17.42</v>
      </c>
      <c r="G314" s="62">
        <v>165</v>
      </c>
      <c r="H314" s="52">
        <v>7</v>
      </c>
      <c r="I314" s="53" t="s">
        <v>38</v>
      </c>
      <c r="J314" s="54">
        <v>180</v>
      </c>
      <c r="K314" s="62">
        <v>3.76</v>
      </c>
      <c r="L314" s="62">
        <v>5.58</v>
      </c>
      <c r="M314" s="62">
        <v>17.42</v>
      </c>
      <c r="N314" s="62">
        <v>165</v>
      </c>
    </row>
    <row r="315" spans="1:14" ht="65.25" thickBot="1">
      <c r="A315" s="52">
        <v>8</v>
      </c>
      <c r="B315" s="53" t="s">
        <v>37</v>
      </c>
      <c r="C315" s="59">
        <v>200</v>
      </c>
      <c r="D315" s="57">
        <v>1</v>
      </c>
      <c r="E315" s="57">
        <v>0.2</v>
      </c>
      <c r="F315" s="57">
        <v>20.2</v>
      </c>
      <c r="G315" s="57">
        <v>75</v>
      </c>
      <c r="H315" s="52">
        <v>8</v>
      </c>
      <c r="I315" s="53" t="s">
        <v>37</v>
      </c>
      <c r="J315" s="59">
        <v>200</v>
      </c>
      <c r="K315" s="57">
        <v>1</v>
      </c>
      <c r="L315" s="57">
        <v>0.2</v>
      </c>
      <c r="M315" s="57">
        <v>20.2</v>
      </c>
      <c r="N315" s="57">
        <v>75</v>
      </c>
    </row>
    <row r="316" spans="1:14" ht="65.25" thickBot="1">
      <c r="A316" s="52" t="s">
        <v>32</v>
      </c>
      <c r="B316" s="53" t="s">
        <v>28</v>
      </c>
      <c r="C316" s="52">
        <v>50</v>
      </c>
      <c r="D316" s="62">
        <v>4</v>
      </c>
      <c r="E316" s="62">
        <v>0.75</v>
      </c>
      <c r="F316" s="62">
        <v>20.05</v>
      </c>
      <c r="G316" s="62">
        <v>104</v>
      </c>
      <c r="H316" s="52" t="s">
        <v>32</v>
      </c>
      <c r="I316" s="53" t="s">
        <v>28</v>
      </c>
      <c r="J316" s="52">
        <v>70</v>
      </c>
      <c r="K316" s="62">
        <v>5.6</v>
      </c>
      <c r="L316" s="62">
        <v>1.05</v>
      </c>
      <c r="M316" s="62">
        <v>28.07</v>
      </c>
      <c r="N316" s="62">
        <v>145.6</v>
      </c>
    </row>
    <row r="317" spans="1:14" ht="65.25" thickBot="1">
      <c r="A317" s="52" t="s">
        <v>32</v>
      </c>
      <c r="B317" s="53" t="s">
        <v>7</v>
      </c>
      <c r="C317" s="54">
        <v>48</v>
      </c>
      <c r="D317" s="54">
        <v>2.35</v>
      </c>
      <c r="E317" s="62">
        <v>0.48</v>
      </c>
      <c r="F317" s="62">
        <v>21.5</v>
      </c>
      <c r="G317" s="62">
        <v>96</v>
      </c>
      <c r="H317" s="52" t="s">
        <v>32</v>
      </c>
      <c r="I317" s="53" t="s">
        <v>7</v>
      </c>
      <c r="J317" s="54">
        <v>70</v>
      </c>
      <c r="K317" s="54">
        <v>3.43</v>
      </c>
      <c r="L317" s="62">
        <v>0.7</v>
      </c>
      <c r="M317" s="62">
        <v>31.36</v>
      </c>
      <c r="N317" s="62">
        <v>140</v>
      </c>
    </row>
    <row r="318" spans="1:14" ht="65.25" thickBot="1">
      <c r="A318" s="52"/>
      <c r="B318" s="53" t="s">
        <v>29</v>
      </c>
      <c r="C318" s="59">
        <f>C311+C312+C313+C314+C315+C316+C317</f>
        <v>965</v>
      </c>
      <c r="D318" s="57">
        <f>SUM(D311:D317)</f>
        <v>41.99</v>
      </c>
      <c r="E318" s="57">
        <f>SUM(E311:E317)</f>
        <v>34.53</v>
      </c>
      <c r="F318" s="57">
        <f>SUM(F311:F317)</f>
        <v>115.15</v>
      </c>
      <c r="G318" s="57">
        <f>SUM(G311:G317)</f>
        <v>967.74</v>
      </c>
      <c r="H318" s="52"/>
      <c r="I318" s="53" t="s">
        <v>29</v>
      </c>
      <c r="J318" s="59">
        <f>J311+J312+J313+J314+J315+J316+J317</f>
        <v>1047</v>
      </c>
      <c r="K318" s="57">
        <f>SUM(K311:K317)</f>
        <v>45.03</v>
      </c>
      <c r="L318" s="57">
        <f>SUM(L311:L317)</f>
        <v>35.13</v>
      </c>
      <c r="M318" s="57">
        <f>SUM(M311:M317)</f>
        <v>134.23000000000002</v>
      </c>
      <c r="N318" s="57">
        <f>SUM(N311:N317)</f>
        <v>1063.3000000000002</v>
      </c>
    </row>
    <row r="319" spans="1:14" ht="65.25" thickBot="1">
      <c r="A319" s="109" t="s">
        <v>131</v>
      </c>
      <c r="B319" s="110"/>
      <c r="C319" s="110"/>
      <c r="D319" s="110"/>
      <c r="E319" s="110"/>
      <c r="F319" s="110"/>
      <c r="G319" s="111"/>
      <c r="H319" s="109" t="s">
        <v>131</v>
      </c>
      <c r="I319" s="110"/>
      <c r="J319" s="110"/>
      <c r="K319" s="110"/>
      <c r="L319" s="110"/>
      <c r="M319" s="110"/>
      <c r="N319" s="111"/>
    </row>
    <row r="320" spans="1:14" ht="309" customHeight="1" thickBot="1">
      <c r="A320" s="52" t="s">
        <v>32</v>
      </c>
      <c r="B320" s="53" t="s">
        <v>149</v>
      </c>
      <c r="C320" s="54">
        <v>100</v>
      </c>
      <c r="D320" s="55">
        <v>8.8</v>
      </c>
      <c r="E320" s="62">
        <v>2.2</v>
      </c>
      <c r="F320" s="62">
        <v>50.3</v>
      </c>
      <c r="G320" s="62">
        <v>257</v>
      </c>
      <c r="H320" s="52" t="s">
        <v>32</v>
      </c>
      <c r="I320" s="53" t="s">
        <v>149</v>
      </c>
      <c r="J320" s="54">
        <v>100</v>
      </c>
      <c r="K320" s="55">
        <v>8.8</v>
      </c>
      <c r="L320" s="62">
        <v>2.2</v>
      </c>
      <c r="M320" s="62">
        <v>50.3</v>
      </c>
      <c r="N320" s="62">
        <v>257</v>
      </c>
    </row>
    <row r="321" spans="1:14" ht="65.25" thickBot="1">
      <c r="A321" s="52">
        <v>19</v>
      </c>
      <c r="B321" s="53" t="s">
        <v>132</v>
      </c>
      <c r="C321" s="56" t="s">
        <v>26</v>
      </c>
      <c r="D321" s="60">
        <v>5.6</v>
      </c>
      <c r="E321" s="60">
        <v>6.4</v>
      </c>
      <c r="F321" s="60">
        <v>9.4</v>
      </c>
      <c r="G321" s="60">
        <v>116</v>
      </c>
      <c r="H321" s="52">
        <v>19</v>
      </c>
      <c r="I321" s="53" t="s">
        <v>132</v>
      </c>
      <c r="J321" s="56" t="s">
        <v>26</v>
      </c>
      <c r="K321" s="60">
        <v>5.6</v>
      </c>
      <c r="L321" s="60">
        <v>6.4</v>
      </c>
      <c r="M321" s="60">
        <v>9.4</v>
      </c>
      <c r="N321" s="60">
        <v>116</v>
      </c>
    </row>
    <row r="322" spans="1:14" ht="258.75" thickBot="1">
      <c r="A322" s="52" t="s">
        <v>32</v>
      </c>
      <c r="B322" s="53" t="s">
        <v>120</v>
      </c>
      <c r="C322" s="54">
        <v>100</v>
      </c>
      <c r="D322" s="62">
        <v>0.4</v>
      </c>
      <c r="E322" s="62">
        <v>0.4</v>
      </c>
      <c r="F322" s="62">
        <v>9.8</v>
      </c>
      <c r="G322" s="62">
        <v>47</v>
      </c>
      <c r="H322" s="52" t="s">
        <v>32</v>
      </c>
      <c r="I322" s="53" t="s">
        <v>120</v>
      </c>
      <c r="J322" s="54">
        <v>100</v>
      </c>
      <c r="K322" s="62">
        <v>0.4</v>
      </c>
      <c r="L322" s="62">
        <v>0.4</v>
      </c>
      <c r="M322" s="62">
        <v>9.8</v>
      </c>
      <c r="N322" s="62">
        <v>47</v>
      </c>
    </row>
    <row r="323" spans="1:14" ht="65.25" thickBot="1">
      <c r="A323" s="52"/>
      <c r="B323" s="53" t="s">
        <v>29</v>
      </c>
      <c r="C323" s="59">
        <f>C320+C321+C322</f>
        <v>400</v>
      </c>
      <c r="D323" s="57">
        <f>D320+D321+D322</f>
        <v>14.8</v>
      </c>
      <c r="E323" s="57">
        <f>E320+E321+E322</f>
        <v>9.000000000000002</v>
      </c>
      <c r="F323" s="57">
        <f>F320+F321+F322</f>
        <v>69.5</v>
      </c>
      <c r="G323" s="57">
        <f>G320+G321+G322</f>
        <v>420</v>
      </c>
      <c r="H323" s="52"/>
      <c r="I323" s="53" t="s">
        <v>29</v>
      </c>
      <c r="J323" s="59">
        <f>J320+J321+J322</f>
        <v>400</v>
      </c>
      <c r="K323" s="57">
        <f>K320+K321+K322</f>
        <v>14.8</v>
      </c>
      <c r="L323" s="57">
        <f>L320+L321+L322</f>
        <v>9.000000000000002</v>
      </c>
      <c r="M323" s="57">
        <f>M320+M321+M322</f>
        <v>69.5</v>
      </c>
      <c r="N323" s="57">
        <f>N320+N321+N322</f>
        <v>420</v>
      </c>
    </row>
    <row r="324" spans="1:14" ht="65.25" thickBot="1">
      <c r="A324" s="52"/>
      <c r="B324" s="53"/>
      <c r="C324" s="56"/>
      <c r="D324" s="63" t="s">
        <v>1</v>
      </c>
      <c r="E324" s="64" t="s">
        <v>2</v>
      </c>
      <c r="F324" s="64" t="s">
        <v>3</v>
      </c>
      <c r="G324" s="73" t="s">
        <v>4</v>
      </c>
      <c r="H324" s="52"/>
      <c r="I324" s="53"/>
      <c r="J324" s="56"/>
      <c r="K324" s="63" t="s">
        <v>1</v>
      </c>
      <c r="L324" s="64" t="s">
        <v>2</v>
      </c>
      <c r="M324" s="64" t="s">
        <v>3</v>
      </c>
      <c r="N324" s="73" t="s">
        <v>4</v>
      </c>
    </row>
    <row r="325" spans="1:14" ht="65.25" thickBot="1">
      <c r="A325" s="52"/>
      <c r="B325" s="74" t="s">
        <v>9</v>
      </c>
      <c r="C325" s="56"/>
      <c r="D325" s="57">
        <f>SUM(D309+D318+D323)</f>
        <v>88.27</v>
      </c>
      <c r="E325" s="57">
        <f>SUM(E309+E318+E323)</f>
        <v>60.93000000000001</v>
      </c>
      <c r="F325" s="57">
        <f>SUM(F309+F318+F323)</f>
        <v>359.18</v>
      </c>
      <c r="G325" s="57">
        <f>SUM(G309+G318+G323)</f>
        <v>2063.57</v>
      </c>
      <c r="H325" s="52"/>
      <c r="I325" s="74" t="s">
        <v>9</v>
      </c>
      <c r="J325" s="56"/>
      <c r="K325" s="57">
        <f>SUM(K309+K318+K323)</f>
        <v>98.29</v>
      </c>
      <c r="L325" s="57">
        <f>SUM(L309+L318+L323)</f>
        <v>65.04</v>
      </c>
      <c r="M325" s="57">
        <f>SUM(M309+M318+M323)</f>
        <v>411.24</v>
      </c>
      <c r="N325" s="57">
        <f>SUM(N309+N318+N323)</f>
        <v>2289.6000000000004</v>
      </c>
    </row>
    <row r="326" spans="1:14" ht="129" thickBot="1">
      <c r="A326" s="52"/>
      <c r="B326" s="74" t="s">
        <v>10</v>
      </c>
      <c r="C326" s="56"/>
      <c r="D326" s="57">
        <v>77</v>
      </c>
      <c r="E326" s="57">
        <v>79</v>
      </c>
      <c r="F326" s="57">
        <v>335</v>
      </c>
      <c r="G326" s="57">
        <v>2350</v>
      </c>
      <c r="H326" s="52"/>
      <c r="I326" s="74" t="s">
        <v>10</v>
      </c>
      <c r="J326" s="56"/>
      <c r="K326" s="57">
        <v>90</v>
      </c>
      <c r="L326" s="57">
        <v>92</v>
      </c>
      <c r="M326" s="57">
        <v>383</v>
      </c>
      <c r="N326" s="57">
        <v>2720</v>
      </c>
    </row>
    <row r="327" spans="1:14" ht="256.5" thickBot="1">
      <c r="A327" s="75"/>
      <c r="B327" s="76" t="s">
        <v>11</v>
      </c>
      <c r="C327" s="64"/>
      <c r="D327" s="72">
        <f>D325*100/D326</f>
        <v>114.63636363636364</v>
      </c>
      <c r="E327" s="72">
        <f>E325*100/E326</f>
        <v>77.12658227848102</v>
      </c>
      <c r="F327" s="72">
        <f>F325*100/F326</f>
        <v>107.2179104477612</v>
      </c>
      <c r="G327" s="72">
        <f>G325*100/G326</f>
        <v>87.81148936170214</v>
      </c>
      <c r="H327" s="75"/>
      <c r="I327" s="76" t="s">
        <v>11</v>
      </c>
      <c r="J327" s="78"/>
      <c r="K327" s="79">
        <f>K325*100/K326</f>
        <v>109.21111111111111</v>
      </c>
      <c r="L327" s="79">
        <f>L325*100/L326</f>
        <v>70.69565217391305</v>
      </c>
      <c r="M327" s="79">
        <f>M325*100/M326</f>
        <v>107.3733681462141</v>
      </c>
      <c r="N327" s="79">
        <f>N325*100/N326</f>
        <v>84.1764705882353</v>
      </c>
    </row>
    <row r="328" spans="1:14" ht="65.25" thickBot="1">
      <c r="A328" s="109" t="s">
        <v>133</v>
      </c>
      <c r="B328" s="110"/>
      <c r="C328" s="110"/>
      <c r="D328" s="110"/>
      <c r="E328" s="110"/>
      <c r="F328" s="110"/>
      <c r="G328" s="111"/>
      <c r="H328" s="109" t="s">
        <v>136</v>
      </c>
      <c r="I328" s="110"/>
      <c r="J328" s="110"/>
      <c r="K328" s="110"/>
      <c r="L328" s="110"/>
      <c r="M328" s="110"/>
      <c r="N328" s="111"/>
    </row>
    <row r="329" spans="1:14" ht="65.25" thickBot="1">
      <c r="A329" s="109" t="s">
        <v>142</v>
      </c>
      <c r="B329" s="110"/>
      <c r="C329" s="110"/>
      <c r="D329" s="110"/>
      <c r="E329" s="110"/>
      <c r="F329" s="110"/>
      <c r="G329" s="111"/>
      <c r="H329" s="109" t="s">
        <v>142</v>
      </c>
      <c r="I329" s="110"/>
      <c r="J329" s="110"/>
      <c r="K329" s="110"/>
      <c r="L329" s="110"/>
      <c r="M329" s="110"/>
      <c r="N329" s="111"/>
    </row>
    <row r="330" spans="1:14" ht="65.25" thickBot="1">
      <c r="A330" s="117" t="s">
        <v>30</v>
      </c>
      <c r="B330" s="115" t="s">
        <v>22</v>
      </c>
      <c r="C330" s="119" t="s">
        <v>23</v>
      </c>
      <c r="D330" s="109" t="s">
        <v>24</v>
      </c>
      <c r="E330" s="110"/>
      <c r="F330" s="111"/>
      <c r="G330" s="115" t="s">
        <v>25</v>
      </c>
      <c r="H330" s="117" t="s">
        <v>30</v>
      </c>
      <c r="I330" s="115" t="s">
        <v>22</v>
      </c>
      <c r="J330" s="119" t="s">
        <v>23</v>
      </c>
      <c r="K330" s="109" t="s">
        <v>24</v>
      </c>
      <c r="L330" s="110"/>
      <c r="M330" s="111"/>
      <c r="N330" s="115" t="s">
        <v>25</v>
      </c>
    </row>
    <row r="331" spans="1:14" ht="65.25" thickBot="1">
      <c r="A331" s="118"/>
      <c r="B331" s="116"/>
      <c r="C331" s="120"/>
      <c r="D331" s="63" t="s">
        <v>1</v>
      </c>
      <c r="E331" s="64" t="s">
        <v>2</v>
      </c>
      <c r="F331" s="64" t="s">
        <v>3</v>
      </c>
      <c r="G331" s="116"/>
      <c r="H331" s="118"/>
      <c r="I331" s="116"/>
      <c r="J331" s="120"/>
      <c r="K331" s="63" t="s">
        <v>1</v>
      </c>
      <c r="L331" s="64" t="s">
        <v>2</v>
      </c>
      <c r="M331" s="64" t="s">
        <v>3</v>
      </c>
      <c r="N331" s="116"/>
    </row>
    <row r="332" spans="1:14" ht="65.25" thickBot="1">
      <c r="A332" s="65">
        <v>1</v>
      </c>
      <c r="B332" s="66">
        <v>2</v>
      </c>
      <c r="C332" s="67">
        <v>3</v>
      </c>
      <c r="D332" s="68">
        <v>4</v>
      </c>
      <c r="E332" s="66">
        <v>5</v>
      </c>
      <c r="F332" s="66">
        <v>6</v>
      </c>
      <c r="G332" s="66">
        <v>7</v>
      </c>
      <c r="H332" s="65">
        <v>1</v>
      </c>
      <c r="I332" s="66">
        <v>2</v>
      </c>
      <c r="J332" s="67">
        <v>3</v>
      </c>
      <c r="K332" s="68">
        <v>4</v>
      </c>
      <c r="L332" s="66">
        <v>5</v>
      </c>
      <c r="M332" s="66">
        <v>6</v>
      </c>
      <c r="N332" s="66">
        <v>7</v>
      </c>
    </row>
    <row r="333" spans="1:14" ht="65.25" thickBot="1">
      <c r="A333" s="109" t="s">
        <v>5</v>
      </c>
      <c r="B333" s="110"/>
      <c r="C333" s="110"/>
      <c r="D333" s="110"/>
      <c r="E333" s="110"/>
      <c r="F333" s="110"/>
      <c r="G333" s="111"/>
      <c r="H333" s="109" t="s">
        <v>5</v>
      </c>
      <c r="I333" s="110"/>
      <c r="J333" s="110"/>
      <c r="K333" s="110"/>
      <c r="L333" s="110"/>
      <c r="M333" s="110"/>
      <c r="N333" s="111"/>
    </row>
    <row r="334" spans="1:14" ht="129.75" thickBot="1">
      <c r="A334" s="54">
        <v>38</v>
      </c>
      <c r="B334" s="53" t="s">
        <v>150</v>
      </c>
      <c r="C334" s="54">
        <v>200</v>
      </c>
      <c r="D334" s="55">
        <v>11.89</v>
      </c>
      <c r="E334" s="55">
        <v>10.69</v>
      </c>
      <c r="F334" s="55">
        <v>11.96</v>
      </c>
      <c r="G334" s="55">
        <v>204</v>
      </c>
      <c r="H334" s="54">
        <v>38</v>
      </c>
      <c r="I334" s="53" t="s">
        <v>150</v>
      </c>
      <c r="J334" s="54">
        <v>200</v>
      </c>
      <c r="K334" s="55">
        <v>11.89</v>
      </c>
      <c r="L334" s="55">
        <v>10.69</v>
      </c>
      <c r="M334" s="55">
        <v>11.96</v>
      </c>
      <c r="N334" s="55">
        <v>204</v>
      </c>
    </row>
    <row r="335" spans="1:14" ht="65.25" thickBot="1">
      <c r="A335" s="52" t="s">
        <v>32</v>
      </c>
      <c r="B335" s="53" t="s">
        <v>28</v>
      </c>
      <c r="C335" s="52">
        <v>50</v>
      </c>
      <c r="D335" s="62">
        <v>4</v>
      </c>
      <c r="E335" s="62">
        <v>0.75</v>
      </c>
      <c r="F335" s="62">
        <v>20.05</v>
      </c>
      <c r="G335" s="62">
        <v>104</v>
      </c>
      <c r="H335" s="52" t="s">
        <v>32</v>
      </c>
      <c r="I335" s="53" t="s">
        <v>28</v>
      </c>
      <c r="J335" s="52">
        <v>70</v>
      </c>
      <c r="K335" s="62">
        <v>5.6</v>
      </c>
      <c r="L335" s="62">
        <v>1.05</v>
      </c>
      <c r="M335" s="62">
        <v>28.07</v>
      </c>
      <c r="N335" s="62">
        <v>145.6</v>
      </c>
    </row>
    <row r="336" spans="1:14" ht="65.25" thickBot="1">
      <c r="A336" s="52">
        <v>40</v>
      </c>
      <c r="B336" s="53" t="s">
        <v>15</v>
      </c>
      <c r="C336" s="54">
        <v>200</v>
      </c>
      <c r="D336" s="62">
        <v>5.56</v>
      </c>
      <c r="E336" s="62">
        <v>5.55</v>
      </c>
      <c r="F336" s="62">
        <v>22.53</v>
      </c>
      <c r="G336" s="62">
        <v>164</v>
      </c>
      <c r="H336" s="52">
        <v>40</v>
      </c>
      <c r="I336" s="53" t="s">
        <v>15</v>
      </c>
      <c r="J336" s="54">
        <v>200</v>
      </c>
      <c r="K336" s="62">
        <v>5.56</v>
      </c>
      <c r="L336" s="62">
        <v>5.55</v>
      </c>
      <c r="M336" s="62">
        <v>22.53</v>
      </c>
      <c r="N336" s="62">
        <v>164</v>
      </c>
    </row>
    <row r="337" spans="1:14" ht="258.75" thickBot="1">
      <c r="A337" s="52" t="s">
        <v>32</v>
      </c>
      <c r="B337" s="53" t="s">
        <v>120</v>
      </c>
      <c r="C337" s="54">
        <v>120</v>
      </c>
      <c r="D337" s="62">
        <v>0.48</v>
      </c>
      <c r="E337" s="62">
        <v>0.48</v>
      </c>
      <c r="F337" s="62">
        <v>11.76</v>
      </c>
      <c r="G337" s="62">
        <v>56.4</v>
      </c>
      <c r="H337" s="52" t="s">
        <v>32</v>
      </c>
      <c r="I337" s="53" t="s">
        <v>120</v>
      </c>
      <c r="J337" s="54">
        <v>120</v>
      </c>
      <c r="K337" s="62">
        <v>0.48</v>
      </c>
      <c r="L337" s="62">
        <v>0.48</v>
      </c>
      <c r="M337" s="62">
        <v>11.76</v>
      </c>
      <c r="N337" s="62">
        <v>56.4</v>
      </c>
    </row>
    <row r="338" spans="1:14" ht="65.25" thickBot="1">
      <c r="A338" s="52"/>
      <c r="B338" s="53" t="s">
        <v>29</v>
      </c>
      <c r="C338" s="70">
        <f>C334+C335+C336+C337</f>
        <v>570</v>
      </c>
      <c r="D338" s="77">
        <f>SUM(D334:D337)</f>
        <v>21.93</v>
      </c>
      <c r="E338" s="77">
        <f>SUM(E334:E337)</f>
        <v>17.47</v>
      </c>
      <c r="F338" s="77">
        <f>SUM(F334:F337)</f>
        <v>66.30000000000001</v>
      </c>
      <c r="G338" s="77">
        <f>SUM(G334:G337)</f>
        <v>528.4</v>
      </c>
      <c r="H338" s="52"/>
      <c r="I338" s="53" t="s">
        <v>29</v>
      </c>
      <c r="J338" s="70">
        <f>J334+J335+J336+J337</f>
        <v>590</v>
      </c>
      <c r="K338" s="77">
        <f>SUM(K334:K337)</f>
        <v>23.53</v>
      </c>
      <c r="L338" s="77">
        <f>SUM(L334:L337)</f>
        <v>17.77</v>
      </c>
      <c r="M338" s="77">
        <f>SUM(M334:M337)</f>
        <v>74.32000000000001</v>
      </c>
      <c r="N338" s="77">
        <f>SUM(N334:N337)</f>
        <v>570</v>
      </c>
    </row>
    <row r="339" spans="1:14" ht="65.25" thickBot="1">
      <c r="A339" s="112" t="s">
        <v>8</v>
      </c>
      <c r="B339" s="113"/>
      <c r="C339" s="113"/>
      <c r="D339" s="113"/>
      <c r="E339" s="113"/>
      <c r="F339" s="113"/>
      <c r="G339" s="114"/>
      <c r="H339" s="112" t="s">
        <v>8</v>
      </c>
      <c r="I339" s="113"/>
      <c r="J339" s="113"/>
      <c r="K339" s="113"/>
      <c r="L339" s="113"/>
      <c r="M339" s="113"/>
      <c r="N339" s="114"/>
    </row>
    <row r="340" spans="1:14" ht="194.25" thickBot="1">
      <c r="A340" s="52">
        <v>22</v>
      </c>
      <c r="B340" s="53" t="s">
        <v>59</v>
      </c>
      <c r="C340" s="71" t="s">
        <v>35</v>
      </c>
      <c r="D340" s="57">
        <v>0.72</v>
      </c>
      <c r="E340" s="57">
        <v>2.82</v>
      </c>
      <c r="F340" s="57">
        <v>4.62</v>
      </c>
      <c r="G340" s="57">
        <v>46.8</v>
      </c>
      <c r="H340" s="52">
        <v>22</v>
      </c>
      <c r="I340" s="53" t="s">
        <v>59</v>
      </c>
      <c r="J340" s="71" t="s">
        <v>27</v>
      </c>
      <c r="K340" s="57">
        <v>1.2</v>
      </c>
      <c r="L340" s="57">
        <v>4.7</v>
      </c>
      <c r="M340" s="57">
        <v>7.7</v>
      </c>
      <c r="N340" s="57">
        <v>78</v>
      </c>
    </row>
    <row r="341" spans="1:14" ht="258.75" thickBot="1">
      <c r="A341" s="52" t="s">
        <v>152</v>
      </c>
      <c r="B341" s="53" t="s">
        <v>41</v>
      </c>
      <c r="C341" s="71" t="s">
        <v>45</v>
      </c>
      <c r="D341" s="57">
        <v>6.15</v>
      </c>
      <c r="E341" s="57">
        <v>5.96</v>
      </c>
      <c r="F341" s="57">
        <v>14.09</v>
      </c>
      <c r="G341" s="57">
        <v>153</v>
      </c>
      <c r="H341" s="52" t="s">
        <v>152</v>
      </c>
      <c r="I341" s="53" t="s">
        <v>41</v>
      </c>
      <c r="J341" s="71" t="s">
        <v>45</v>
      </c>
      <c r="K341" s="57">
        <v>6.15</v>
      </c>
      <c r="L341" s="57">
        <v>5.96</v>
      </c>
      <c r="M341" s="57">
        <v>14.09</v>
      </c>
      <c r="N341" s="57">
        <v>153</v>
      </c>
    </row>
    <row r="342" spans="1:14" ht="129.75" thickBot="1">
      <c r="A342" s="52">
        <v>47</v>
      </c>
      <c r="B342" s="58" t="s">
        <v>121</v>
      </c>
      <c r="C342" s="59">
        <v>180</v>
      </c>
      <c r="D342" s="57">
        <v>9.94</v>
      </c>
      <c r="E342" s="57">
        <v>16.46</v>
      </c>
      <c r="F342" s="57">
        <v>36.04</v>
      </c>
      <c r="G342" s="72">
        <v>331</v>
      </c>
      <c r="H342" s="52">
        <v>47</v>
      </c>
      <c r="I342" s="58" t="s">
        <v>121</v>
      </c>
      <c r="J342" s="59">
        <v>230</v>
      </c>
      <c r="K342" s="57">
        <v>16.54</v>
      </c>
      <c r="L342" s="57">
        <v>22.56</v>
      </c>
      <c r="M342" s="57">
        <v>40.88</v>
      </c>
      <c r="N342" s="72">
        <v>432</v>
      </c>
    </row>
    <row r="343" spans="1:14" ht="65.25" thickBot="1">
      <c r="A343" s="52">
        <v>8</v>
      </c>
      <c r="B343" s="53" t="s">
        <v>37</v>
      </c>
      <c r="C343" s="59">
        <v>200</v>
      </c>
      <c r="D343" s="57">
        <v>1</v>
      </c>
      <c r="E343" s="57">
        <v>0.2</v>
      </c>
      <c r="F343" s="57">
        <v>20.2</v>
      </c>
      <c r="G343" s="57">
        <v>75</v>
      </c>
      <c r="H343" s="52">
        <v>8</v>
      </c>
      <c r="I343" s="53" t="s">
        <v>37</v>
      </c>
      <c r="J343" s="59">
        <v>200</v>
      </c>
      <c r="K343" s="57">
        <v>1</v>
      </c>
      <c r="L343" s="57">
        <v>0.2</v>
      </c>
      <c r="M343" s="57">
        <v>20.2</v>
      </c>
      <c r="N343" s="57">
        <v>75</v>
      </c>
    </row>
    <row r="344" spans="1:14" ht="65.25" thickBot="1">
      <c r="A344" s="52" t="s">
        <v>32</v>
      </c>
      <c r="B344" s="53" t="s">
        <v>28</v>
      </c>
      <c r="C344" s="52">
        <v>50</v>
      </c>
      <c r="D344" s="62">
        <v>4</v>
      </c>
      <c r="E344" s="62">
        <v>0.75</v>
      </c>
      <c r="F344" s="62">
        <v>20.05</v>
      </c>
      <c r="G344" s="62">
        <v>104</v>
      </c>
      <c r="H344" s="52" t="s">
        <v>32</v>
      </c>
      <c r="I344" s="53" t="s">
        <v>28</v>
      </c>
      <c r="J344" s="52">
        <v>70</v>
      </c>
      <c r="K344" s="62">
        <v>5.6</v>
      </c>
      <c r="L344" s="62">
        <v>1.05</v>
      </c>
      <c r="M344" s="62">
        <v>28.07</v>
      </c>
      <c r="N344" s="62">
        <v>145.6</v>
      </c>
    </row>
    <row r="345" spans="1:14" ht="65.25" thickBot="1">
      <c r="A345" s="52" t="s">
        <v>32</v>
      </c>
      <c r="B345" s="53" t="s">
        <v>7</v>
      </c>
      <c r="C345" s="54">
        <v>48</v>
      </c>
      <c r="D345" s="54">
        <v>2.35</v>
      </c>
      <c r="E345" s="62">
        <v>0.48</v>
      </c>
      <c r="F345" s="62">
        <v>21.5</v>
      </c>
      <c r="G345" s="62">
        <v>96</v>
      </c>
      <c r="H345" s="52" t="s">
        <v>32</v>
      </c>
      <c r="I345" s="53" t="s">
        <v>7</v>
      </c>
      <c r="J345" s="54">
        <v>70</v>
      </c>
      <c r="K345" s="54">
        <v>3.43</v>
      </c>
      <c r="L345" s="62">
        <v>0.7</v>
      </c>
      <c r="M345" s="62">
        <v>31.36</v>
      </c>
      <c r="N345" s="62">
        <v>140</v>
      </c>
    </row>
    <row r="346" spans="1:14" ht="65.25" thickBot="1">
      <c r="A346" s="52"/>
      <c r="B346" s="53" t="s">
        <v>29</v>
      </c>
      <c r="C346" s="59">
        <f>C340+C341+C342+C343+C344+C345</f>
        <v>788</v>
      </c>
      <c r="D346" s="60">
        <f>SUM(D340:D345)</f>
        <v>24.16</v>
      </c>
      <c r="E346" s="60">
        <f>SUM(E340:E345)</f>
        <v>26.67</v>
      </c>
      <c r="F346" s="60">
        <f>SUM(F340:F345)</f>
        <v>116.5</v>
      </c>
      <c r="G346" s="60">
        <f>SUM(G340:G345)</f>
        <v>805.8</v>
      </c>
      <c r="H346" s="52"/>
      <c r="I346" s="53" t="s">
        <v>29</v>
      </c>
      <c r="J346" s="59">
        <f>J340+J341+J342+J343+J344+J345</f>
        <v>920</v>
      </c>
      <c r="K346" s="60">
        <f>SUM(K340:K345)</f>
        <v>33.92</v>
      </c>
      <c r="L346" s="60">
        <f>SUM(L340:L345)</f>
        <v>35.17</v>
      </c>
      <c r="M346" s="60">
        <f>SUM(M340:M345)</f>
        <v>142.3</v>
      </c>
      <c r="N346" s="60">
        <f>SUM(N340:N345)</f>
        <v>1023.6</v>
      </c>
    </row>
    <row r="347" spans="1:14" ht="65.25" thickBot="1">
      <c r="A347" s="109" t="s">
        <v>131</v>
      </c>
      <c r="B347" s="110"/>
      <c r="C347" s="110"/>
      <c r="D347" s="110"/>
      <c r="E347" s="110"/>
      <c r="F347" s="110"/>
      <c r="G347" s="111"/>
      <c r="H347" s="109" t="s">
        <v>131</v>
      </c>
      <c r="I347" s="110"/>
      <c r="J347" s="110"/>
      <c r="K347" s="110"/>
      <c r="L347" s="110"/>
      <c r="M347" s="110"/>
      <c r="N347" s="111"/>
    </row>
    <row r="348" spans="1:14" ht="258.75" thickBot="1">
      <c r="A348" s="52" t="s">
        <v>32</v>
      </c>
      <c r="B348" s="53" t="s">
        <v>56</v>
      </c>
      <c r="C348" s="54">
        <v>25</v>
      </c>
      <c r="D348" s="62">
        <v>1.88</v>
      </c>
      <c r="E348" s="62">
        <v>2.45</v>
      </c>
      <c r="F348" s="62">
        <v>18.6</v>
      </c>
      <c r="G348" s="62">
        <v>104.25</v>
      </c>
      <c r="H348" s="52" t="s">
        <v>32</v>
      </c>
      <c r="I348" s="53" t="s">
        <v>56</v>
      </c>
      <c r="J348" s="54">
        <v>50</v>
      </c>
      <c r="K348" s="62">
        <v>3.76</v>
      </c>
      <c r="L348" s="62">
        <v>4.9</v>
      </c>
      <c r="M348" s="62">
        <v>37.2</v>
      </c>
      <c r="N348" s="62">
        <v>208.5</v>
      </c>
    </row>
    <row r="349" spans="1:14" ht="129.75" thickBot="1">
      <c r="A349" s="52">
        <v>27</v>
      </c>
      <c r="B349" s="53" t="s">
        <v>148</v>
      </c>
      <c r="C349" s="56" t="s">
        <v>26</v>
      </c>
      <c r="D349" s="57">
        <v>0.16</v>
      </c>
      <c r="E349" s="57">
        <v>0.16</v>
      </c>
      <c r="F349" s="57">
        <v>18.89</v>
      </c>
      <c r="G349" s="57">
        <v>79</v>
      </c>
      <c r="H349" s="52">
        <v>27</v>
      </c>
      <c r="I349" s="53" t="s">
        <v>148</v>
      </c>
      <c r="J349" s="56" t="s">
        <v>26</v>
      </c>
      <c r="K349" s="57">
        <v>0.16</v>
      </c>
      <c r="L349" s="57">
        <v>0.16</v>
      </c>
      <c r="M349" s="57">
        <v>18.89</v>
      </c>
      <c r="N349" s="57">
        <v>79</v>
      </c>
    </row>
    <row r="350" spans="1:14" ht="258.75" thickBot="1">
      <c r="A350" s="52" t="s">
        <v>32</v>
      </c>
      <c r="B350" s="53" t="s">
        <v>120</v>
      </c>
      <c r="C350" s="54">
        <v>100</v>
      </c>
      <c r="D350" s="62">
        <v>0.4</v>
      </c>
      <c r="E350" s="62">
        <v>0.4</v>
      </c>
      <c r="F350" s="62">
        <v>9.8</v>
      </c>
      <c r="G350" s="62">
        <v>47</v>
      </c>
      <c r="H350" s="52" t="s">
        <v>32</v>
      </c>
      <c r="I350" s="53" t="s">
        <v>120</v>
      </c>
      <c r="J350" s="54">
        <v>100</v>
      </c>
      <c r="K350" s="62">
        <v>0.4</v>
      </c>
      <c r="L350" s="62">
        <v>0.4</v>
      </c>
      <c r="M350" s="62">
        <v>9.8</v>
      </c>
      <c r="N350" s="62">
        <v>47</v>
      </c>
    </row>
    <row r="351" spans="1:14" ht="65.25" thickBot="1">
      <c r="A351" s="52"/>
      <c r="B351" s="53" t="s">
        <v>29</v>
      </c>
      <c r="C351" s="59">
        <f>C348+C349+C350</f>
        <v>325</v>
      </c>
      <c r="D351" s="57">
        <f>D348+D349+D350</f>
        <v>2.44</v>
      </c>
      <c r="E351" s="57">
        <f>E348+E349+E350</f>
        <v>3.0100000000000002</v>
      </c>
      <c r="F351" s="57">
        <f>F348+F349+F350</f>
        <v>47.290000000000006</v>
      </c>
      <c r="G351" s="57">
        <f>G348+G349+G350</f>
        <v>230.25</v>
      </c>
      <c r="H351" s="52"/>
      <c r="I351" s="53" t="s">
        <v>29</v>
      </c>
      <c r="J351" s="59">
        <f>J348+J349+J350</f>
        <v>350</v>
      </c>
      <c r="K351" s="57">
        <f>K348+K349+K350</f>
        <v>4.32</v>
      </c>
      <c r="L351" s="57">
        <f>L348+L349+L350</f>
        <v>5.460000000000001</v>
      </c>
      <c r="M351" s="57">
        <f>M348+M349+M350</f>
        <v>65.89</v>
      </c>
      <c r="N351" s="57">
        <f>N348+N349+N350</f>
        <v>334.5</v>
      </c>
    </row>
    <row r="352" spans="1:14" ht="65.25" thickBot="1">
      <c r="A352" s="52"/>
      <c r="B352" s="53"/>
      <c r="C352" s="56"/>
      <c r="D352" s="63" t="s">
        <v>1</v>
      </c>
      <c r="E352" s="64" t="s">
        <v>2</v>
      </c>
      <c r="F352" s="64" t="s">
        <v>3</v>
      </c>
      <c r="G352" s="73" t="s">
        <v>4</v>
      </c>
      <c r="H352" s="52"/>
      <c r="I352" s="53"/>
      <c r="J352" s="56"/>
      <c r="K352" s="63" t="s">
        <v>1</v>
      </c>
      <c r="L352" s="64" t="s">
        <v>2</v>
      </c>
      <c r="M352" s="64" t="s">
        <v>3</v>
      </c>
      <c r="N352" s="73" t="s">
        <v>4</v>
      </c>
    </row>
    <row r="353" spans="1:14" ht="65.25" thickBot="1">
      <c r="A353" s="52"/>
      <c r="B353" s="74" t="s">
        <v>9</v>
      </c>
      <c r="C353" s="56"/>
      <c r="D353" s="57">
        <f>SUM(D338+D346+D351)</f>
        <v>48.53</v>
      </c>
      <c r="E353" s="57">
        <f>SUM(E338+E346+E351)</f>
        <v>47.15</v>
      </c>
      <c r="F353" s="57">
        <f>SUM(F338+F346+F351)</f>
        <v>230.09000000000003</v>
      </c>
      <c r="G353" s="57">
        <f>SUM(G338+G346+G351)</f>
        <v>1564.4499999999998</v>
      </c>
      <c r="H353" s="52"/>
      <c r="I353" s="74" t="s">
        <v>9</v>
      </c>
      <c r="J353" s="56"/>
      <c r="K353" s="57">
        <f>SUM(K338+K346+K351)</f>
        <v>61.77</v>
      </c>
      <c r="L353" s="57">
        <f>SUM(L338+L346+L351)</f>
        <v>58.4</v>
      </c>
      <c r="M353" s="57">
        <f>SUM(M338+M346+M351)</f>
        <v>282.51</v>
      </c>
      <c r="N353" s="57">
        <f>SUM(N338+N346+N351)</f>
        <v>1928.1</v>
      </c>
    </row>
    <row r="354" spans="1:14" ht="129" thickBot="1">
      <c r="A354" s="52"/>
      <c r="B354" s="74" t="s">
        <v>10</v>
      </c>
      <c r="C354" s="56"/>
      <c r="D354" s="57">
        <v>77</v>
      </c>
      <c r="E354" s="57">
        <v>79</v>
      </c>
      <c r="F354" s="57">
        <v>335</v>
      </c>
      <c r="G354" s="57">
        <v>2350</v>
      </c>
      <c r="H354" s="52"/>
      <c r="I354" s="74" t="s">
        <v>10</v>
      </c>
      <c r="J354" s="56"/>
      <c r="K354" s="57">
        <v>90</v>
      </c>
      <c r="L354" s="57">
        <v>92</v>
      </c>
      <c r="M354" s="57">
        <v>383</v>
      </c>
      <c r="N354" s="57">
        <v>2720</v>
      </c>
    </row>
    <row r="355" spans="1:14" ht="256.5" thickBot="1">
      <c r="A355" s="75"/>
      <c r="B355" s="76" t="s">
        <v>11</v>
      </c>
      <c r="C355" s="64"/>
      <c r="D355" s="72">
        <f>D353*100/D354</f>
        <v>63.02597402597402</v>
      </c>
      <c r="E355" s="72">
        <f>E353*100/E354</f>
        <v>59.68354430379747</v>
      </c>
      <c r="F355" s="72">
        <f>F353*100/F354</f>
        <v>68.68358208955225</v>
      </c>
      <c r="G355" s="72">
        <f>G353*100/G354</f>
        <v>66.5723404255319</v>
      </c>
      <c r="H355" s="75"/>
      <c r="I355" s="76" t="s">
        <v>11</v>
      </c>
      <c r="J355" s="64"/>
      <c r="K355" s="72">
        <f>K353*100/K354</f>
        <v>68.63333333333334</v>
      </c>
      <c r="L355" s="72">
        <f>L353*100/L354</f>
        <v>63.47826086956522</v>
      </c>
      <c r="M355" s="72">
        <f>M353*100/M354</f>
        <v>73.76240208877284</v>
      </c>
      <c r="N355" s="72">
        <f>N353*100/N354</f>
        <v>70.88602941176471</v>
      </c>
    </row>
    <row r="356" spans="1:14" ht="199.5" customHeight="1" thickBot="1">
      <c r="A356" s="109" t="s">
        <v>135</v>
      </c>
      <c r="B356" s="110"/>
      <c r="C356" s="110"/>
      <c r="D356" s="110"/>
      <c r="E356" s="110"/>
      <c r="F356" s="110"/>
      <c r="G356" s="111"/>
      <c r="H356" s="109" t="s">
        <v>138</v>
      </c>
      <c r="I356" s="110"/>
      <c r="J356" s="110"/>
      <c r="K356" s="110"/>
      <c r="L356" s="110"/>
      <c r="M356" s="110"/>
      <c r="N356" s="111"/>
    </row>
    <row r="357" spans="1:14" ht="65.25" thickBot="1">
      <c r="A357" s="124"/>
      <c r="B357" s="126"/>
      <c r="C357" s="128"/>
      <c r="D357" s="109" t="s">
        <v>24</v>
      </c>
      <c r="E357" s="110"/>
      <c r="F357" s="111"/>
      <c r="G357" s="115" t="s">
        <v>25</v>
      </c>
      <c r="H357" s="124"/>
      <c r="I357" s="126"/>
      <c r="J357" s="128"/>
      <c r="K357" s="109" t="s">
        <v>24</v>
      </c>
      <c r="L357" s="110"/>
      <c r="M357" s="111"/>
      <c r="N357" s="115" t="s">
        <v>25</v>
      </c>
    </row>
    <row r="358" spans="1:14" ht="65.25" thickBot="1">
      <c r="A358" s="125"/>
      <c r="B358" s="127"/>
      <c r="C358" s="129"/>
      <c r="D358" s="63" t="s">
        <v>1</v>
      </c>
      <c r="E358" s="64" t="s">
        <v>2</v>
      </c>
      <c r="F358" s="64" t="s">
        <v>3</v>
      </c>
      <c r="G358" s="116"/>
      <c r="H358" s="125"/>
      <c r="I358" s="127"/>
      <c r="J358" s="129"/>
      <c r="K358" s="63" t="s">
        <v>1</v>
      </c>
      <c r="L358" s="64" t="s">
        <v>2</v>
      </c>
      <c r="M358" s="64" t="s">
        <v>3</v>
      </c>
      <c r="N358" s="116"/>
    </row>
    <row r="359" spans="1:14" ht="65.25" thickBot="1">
      <c r="A359" s="121" t="s">
        <v>144</v>
      </c>
      <c r="B359" s="122"/>
      <c r="C359" s="123"/>
      <c r="D359" s="83">
        <f>SUM(D27+D58+D87+D118+D149+D179+D208+D237+D266+D295+D325+D353)</f>
        <v>876.02</v>
      </c>
      <c r="E359" s="83">
        <f>SUM(E27+E58+E87+E118+E149+E179+E208+E237+E266+E295+E325+E353)</f>
        <v>783.7289999999999</v>
      </c>
      <c r="F359" s="83">
        <f>SUM(F27+F58+F87+F118+F149+F179+F208+F237+F266+F295+F325+F353)</f>
        <v>3497.1000000000004</v>
      </c>
      <c r="G359" s="83">
        <f>SUM(G27+G58+G87+G118+G149+G179+G208+G237+G266+G295+G325+G353)</f>
        <v>23572.550000000003</v>
      </c>
      <c r="H359" s="130" t="s">
        <v>57</v>
      </c>
      <c r="I359" s="131"/>
      <c r="J359" s="132"/>
      <c r="K359" s="83">
        <f>K27+K58+K87+K118+K149+K179+K208+K237+K266+K295+K325+K353</f>
        <v>980.2199999999999</v>
      </c>
      <c r="L359" s="83">
        <f>L27+L58+L87+L118+L149+L179+L208+L237+L266+L295+L325+L353</f>
        <v>850.9299999999998</v>
      </c>
      <c r="M359" s="83">
        <f>M27+M58+M87+M118+M149+M179+M208+M237+M266+M295+M325+M353</f>
        <v>4049.7200000000003</v>
      </c>
      <c r="N359" s="83">
        <f>N27+N58+N87+N118+N149+N179+N208+N237+N266+N295+N325+N353</f>
        <v>26625.579999999994</v>
      </c>
    </row>
    <row r="360" spans="1:14" ht="65.25" thickBot="1">
      <c r="A360" s="121" t="s">
        <v>34</v>
      </c>
      <c r="B360" s="122"/>
      <c r="C360" s="123"/>
      <c r="D360" s="84">
        <f>D359/14</f>
        <v>62.57285714285714</v>
      </c>
      <c r="E360" s="84">
        <f>E359/14</f>
        <v>55.980642857142854</v>
      </c>
      <c r="F360" s="84">
        <f>F359/14</f>
        <v>249.79285714285717</v>
      </c>
      <c r="G360" s="84">
        <f>G359/14</f>
        <v>1683.7535714285716</v>
      </c>
      <c r="H360" s="130" t="s">
        <v>144</v>
      </c>
      <c r="I360" s="131"/>
      <c r="J360" s="132"/>
      <c r="K360" s="84">
        <f>K359/14</f>
        <v>70.01571428571428</v>
      </c>
      <c r="L360" s="84">
        <f>L359/14</f>
        <v>60.780714285714275</v>
      </c>
      <c r="M360" s="84">
        <f>M359/14</f>
        <v>289.2657142857143</v>
      </c>
      <c r="N360" s="84">
        <f>N359/14</f>
        <v>1901.8271428571425</v>
      </c>
    </row>
    <row r="361" spans="1:14" ht="65.25" thickBot="1">
      <c r="A361" s="121" t="s">
        <v>10</v>
      </c>
      <c r="B361" s="122"/>
      <c r="C361" s="123"/>
      <c r="D361" s="84">
        <v>77</v>
      </c>
      <c r="E361" s="84">
        <v>79</v>
      </c>
      <c r="F361" s="84">
        <v>335</v>
      </c>
      <c r="G361" s="84">
        <v>2350</v>
      </c>
      <c r="H361" s="130" t="s">
        <v>10</v>
      </c>
      <c r="I361" s="131"/>
      <c r="J361" s="132"/>
      <c r="K361" s="84">
        <v>90</v>
      </c>
      <c r="L361" s="84">
        <v>92</v>
      </c>
      <c r="M361" s="84">
        <v>383</v>
      </c>
      <c r="N361" s="84">
        <v>2720</v>
      </c>
    </row>
    <row r="362" spans="1:14" ht="65.25" thickBot="1">
      <c r="A362" s="121" t="s">
        <v>11</v>
      </c>
      <c r="B362" s="122"/>
      <c r="C362" s="123"/>
      <c r="D362" s="84">
        <f>D360*100/D361</f>
        <v>81.2634508348794</v>
      </c>
      <c r="E362" s="84">
        <f>E360*100/E361</f>
        <v>70.8615732368897</v>
      </c>
      <c r="F362" s="84">
        <f>F360*100/F361</f>
        <v>74.56503198294244</v>
      </c>
      <c r="G362" s="84">
        <f>G360*100/G361</f>
        <v>71.64908814589667</v>
      </c>
      <c r="H362" s="130" t="s">
        <v>11</v>
      </c>
      <c r="I362" s="131"/>
      <c r="J362" s="132"/>
      <c r="K362" s="84">
        <f>K360*100/K361</f>
        <v>77.79523809523809</v>
      </c>
      <c r="L362" s="84">
        <f>L360*100/L361</f>
        <v>66.06599378881987</v>
      </c>
      <c r="M362" s="84">
        <f>M360*100/M361</f>
        <v>75.52629615814995</v>
      </c>
      <c r="N362" s="84">
        <f>N360*100/N361</f>
        <v>69.92011554621848</v>
      </c>
    </row>
    <row r="363" spans="1:3" ht="64.5">
      <c r="A363" s="61"/>
      <c r="C363" s="61"/>
    </row>
    <row r="364" spans="1:9" ht="64.5">
      <c r="A364" s="61"/>
      <c r="B364" s="61" t="s">
        <v>50</v>
      </c>
      <c r="C364" s="61"/>
      <c r="I364" s="61" t="s">
        <v>50</v>
      </c>
    </row>
    <row r="365" spans="1:3" ht="64.5">
      <c r="A365" s="61"/>
      <c r="C365" s="61"/>
    </row>
    <row r="366" ht="64.5">
      <c r="H366" s="82"/>
    </row>
    <row r="367" ht="64.5">
      <c r="H367" s="82"/>
    </row>
    <row r="368" ht="64.5">
      <c r="H368" s="82"/>
    </row>
    <row r="369" ht="64.5">
      <c r="H369" s="82"/>
    </row>
    <row r="370" ht="64.5">
      <c r="H370" s="82"/>
    </row>
    <row r="371" ht="64.5">
      <c r="H371" s="82"/>
    </row>
    <row r="372" ht="64.5">
      <c r="H372" s="82"/>
    </row>
    <row r="373" ht="64.5">
      <c r="H373" s="82"/>
    </row>
    <row r="374" ht="64.5">
      <c r="H374" s="82"/>
    </row>
    <row r="375" ht="64.5">
      <c r="H375" s="82"/>
    </row>
    <row r="376" ht="64.5">
      <c r="H376" s="82"/>
    </row>
    <row r="377" ht="64.5">
      <c r="H377" s="82"/>
    </row>
    <row r="378" ht="64.5">
      <c r="H378" s="82"/>
    </row>
    <row r="379" ht="64.5">
      <c r="H379" s="82"/>
    </row>
    <row r="380" ht="64.5">
      <c r="H380" s="82"/>
    </row>
    <row r="381" ht="64.5">
      <c r="H381" s="82"/>
    </row>
    <row r="382" ht="64.5">
      <c r="H382" s="82"/>
    </row>
    <row r="383" ht="64.5">
      <c r="H383" s="82"/>
    </row>
    <row r="384" ht="64.5">
      <c r="H384" s="82"/>
    </row>
    <row r="385" ht="64.5">
      <c r="H385" s="82"/>
    </row>
    <row r="386" ht="64.5">
      <c r="H386" s="82"/>
    </row>
    <row r="387" ht="64.5">
      <c r="H387" s="82"/>
    </row>
    <row r="388" ht="64.5">
      <c r="H388" s="82"/>
    </row>
    <row r="389" ht="64.5">
      <c r="H389" s="82"/>
    </row>
    <row r="390" ht="64.5">
      <c r="H390" s="82"/>
    </row>
    <row r="391" ht="64.5">
      <c r="H391" s="82"/>
    </row>
    <row r="392" ht="64.5">
      <c r="H392" s="82"/>
    </row>
    <row r="393" ht="64.5">
      <c r="H393" s="82"/>
    </row>
    <row r="394" ht="64.5">
      <c r="H394" s="82"/>
    </row>
    <row r="395" ht="64.5">
      <c r="H395" s="82"/>
    </row>
    <row r="396" ht="64.5">
      <c r="H396" s="82"/>
    </row>
    <row r="397" ht="64.5">
      <c r="H397" s="82"/>
    </row>
    <row r="398" ht="64.5">
      <c r="H398" s="82"/>
    </row>
    <row r="399" ht="64.5">
      <c r="H399" s="82"/>
    </row>
    <row r="400" ht="64.5">
      <c r="H400" s="82"/>
    </row>
    <row r="401" ht="64.5">
      <c r="H401" s="82"/>
    </row>
    <row r="402" ht="64.5">
      <c r="H402" s="82"/>
    </row>
    <row r="403" ht="64.5">
      <c r="H403" s="82"/>
    </row>
    <row r="404" ht="64.5">
      <c r="H404" s="82"/>
    </row>
    <row r="405" ht="64.5">
      <c r="H405" s="82"/>
    </row>
    <row r="406" ht="64.5">
      <c r="H406" s="82"/>
    </row>
    <row r="407" ht="64.5">
      <c r="H407" s="82"/>
    </row>
    <row r="408" ht="64.5">
      <c r="H408" s="82"/>
    </row>
    <row r="409" ht="64.5">
      <c r="H409" s="82"/>
    </row>
    <row r="410" ht="64.5">
      <c r="H410" s="82"/>
    </row>
    <row r="411" ht="64.5">
      <c r="H411" s="82"/>
    </row>
    <row r="412" ht="64.5">
      <c r="H412" s="82"/>
    </row>
    <row r="413" ht="64.5">
      <c r="H413" s="82"/>
    </row>
    <row r="414" ht="64.5">
      <c r="H414" s="82"/>
    </row>
    <row r="415" ht="64.5">
      <c r="H415" s="82"/>
    </row>
    <row r="416" ht="64.5">
      <c r="H416" s="82"/>
    </row>
    <row r="417" ht="64.5">
      <c r="H417" s="82"/>
    </row>
    <row r="418" ht="64.5">
      <c r="H418" s="82"/>
    </row>
    <row r="419" ht="64.5">
      <c r="H419" s="82"/>
    </row>
    <row r="420" ht="64.5">
      <c r="H420" s="82"/>
    </row>
    <row r="421" ht="64.5">
      <c r="H421" s="82"/>
    </row>
    <row r="422" ht="64.5">
      <c r="H422" s="82"/>
    </row>
    <row r="423" ht="64.5">
      <c r="H423" s="82"/>
    </row>
    <row r="424" ht="64.5">
      <c r="H424" s="82"/>
    </row>
    <row r="425" ht="64.5">
      <c r="H425" s="82"/>
    </row>
    <row r="426" ht="64.5">
      <c r="H426" s="82"/>
    </row>
    <row r="427" ht="64.5">
      <c r="H427" s="82"/>
    </row>
    <row r="428" ht="64.5">
      <c r="H428" s="82"/>
    </row>
    <row r="429" ht="64.5">
      <c r="H429" s="82"/>
    </row>
    <row r="430" ht="64.5">
      <c r="H430" s="82"/>
    </row>
    <row r="431" ht="64.5">
      <c r="H431" s="82"/>
    </row>
    <row r="432" ht="64.5">
      <c r="H432" s="82"/>
    </row>
    <row r="433" ht="64.5">
      <c r="H433" s="82"/>
    </row>
    <row r="434" ht="64.5">
      <c r="H434" s="82"/>
    </row>
    <row r="435" ht="64.5">
      <c r="H435" s="82"/>
    </row>
    <row r="436" ht="64.5">
      <c r="H436" s="82"/>
    </row>
    <row r="437" ht="64.5">
      <c r="H437" s="82"/>
    </row>
    <row r="438" ht="64.5">
      <c r="H438" s="82"/>
    </row>
    <row r="439" ht="64.5">
      <c r="H439" s="82"/>
    </row>
    <row r="440" ht="64.5">
      <c r="H440" s="82"/>
    </row>
    <row r="441" ht="64.5">
      <c r="H441" s="82"/>
    </row>
    <row r="442" ht="64.5">
      <c r="H442" s="82"/>
    </row>
    <row r="443" ht="64.5">
      <c r="H443" s="82"/>
    </row>
    <row r="444" ht="64.5">
      <c r="H444" s="82"/>
    </row>
    <row r="445" ht="64.5">
      <c r="H445" s="82"/>
    </row>
    <row r="446" ht="64.5">
      <c r="H446" s="82"/>
    </row>
    <row r="447" ht="64.5">
      <c r="H447" s="82"/>
    </row>
    <row r="448" ht="64.5">
      <c r="H448" s="82"/>
    </row>
    <row r="449" ht="64.5">
      <c r="H449" s="82"/>
    </row>
    <row r="450" ht="64.5">
      <c r="H450" s="82"/>
    </row>
    <row r="451" ht="64.5">
      <c r="H451" s="82"/>
    </row>
    <row r="452" ht="64.5">
      <c r="H452" s="82"/>
    </row>
    <row r="453" ht="64.5">
      <c r="H453" s="82"/>
    </row>
    <row r="454" ht="64.5">
      <c r="H454" s="82"/>
    </row>
    <row r="455" ht="64.5">
      <c r="H455" s="82"/>
    </row>
    <row r="456" ht="64.5">
      <c r="H456" s="82"/>
    </row>
    <row r="457" ht="64.5">
      <c r="H457" s="82"/>
    </row>
    <row r="458" ht="64.5">
      <c r="H458" s="82"/>
    </row>
    <row r="459" ht="64.5">
      <c r="H459" s="82"/>
    </row>
    <row r="460" ht="64.5">
      <c r="H460" s="82"/>
    </row>
    <row r="461" ht="64.5">
      <c r="H461" s="82"/>
    </row>
    <row r="462" ht="64.5">
      <c r="H462" s="82"/>
    </row>
    <row r="463" ht="64.5">
      <c r="H463" s="82"/>
    </row>
    <row r="464" ht="64.5">
      <c r="H464" s="82"/>
    </row>
    <row r="465" ht="64.5">
      <c r="H465" s="82"/>
    </row>
    <row r="466" ht="64.5">
      <c r="H466" s="82"/>
    </row>
    <row r="467" ht="64.5">
      <c r="H467" s="82"/>
    </row>
    <row r="468" ht="64.5">
      <c r="H468" s="82"/>
    </row>
    <row r="469" ht="64.5">
      <c r="H469" s="82"/>
    </row>
    <row r="470" ht="64.5">
      <c r="H470" s="82"/>
    </row>
    <row r="471" ht="64.5">
      <c r="H471" s="82"/>
    </row>
    <row r="472" ht="64.5">
      <c r="H472" s="82"/>
    </row>
    <row r="473" ht="64.5">
      <c r="H473" s="82"/>
    </row>
    <row r="474" ht="64.5">
      <c r="H474" s="82"/>
    </row>
    <row r="475" ht="64.5">
      <c r="H475" s="82"/>
    </row>
    <row r="476" ht="64.5">
      <c r="H476" s="82"/>
    </row>
    <row r="477" ht="64.5">
      <c r="H477" s="82"/>
    </row>
    <row r="478" ht="64.5">
      <c r="H478" s="82"/>
    </row>
    <row r="479" ht="64.5">
      <c r="H479" s="82"/>
    </row>
    <row r="480" ht="64.5">
      <c r="H480" s="82"/>
    </row>
    <row r="481" ht="64.5">
      <c r="H481" s="82"/>
    </row>
    <row r="482" ht="64.5">
      <c r="H482" s="82"/>
    </row>
    <row r="483" ht="64.5">
      <c r="H483" s="82"/>
    </row>
    <row r="484" ht="64.5">
      <c r="H484" s="82"/>
    </row>
    <row r="485" ht="64.5">
      <c r="H485" s="82"/>
    </row>
    <row r="486" ht="64.5">
      <c r="H486" s="82"/>
    </row>
    <row r="487" ht="64.5">
      <c r="H487" s="82"/>
    </row>
    <row r="488" ht="64.5">
      <c r="H488" s="82"/>
    </row>
    <row r="489" ht="64.5">
      <c r="H489" s="82"/>
    </row>
    <row r="490" ht="64.5">
      <c r="H490" s="82"/>
    </row>
    <row r="491" ht="64.5">
      <c r="H491" s="82"/>
    </row>
    <row r="492" ht="64.5">
      <c r="H492" s="82"/>
    </row>
    <row r="493" ht="64.5">
      <c r="H493" s="82"/>
    </row>
    <row r="494" ht="64.5">
      <c r="H494" s="82"/>
    </row>
    <row r="495" ht="64.5">
      <c r="H495" s="82"/>
    </row>
    <row r="496" ht="64.5">
      <c r="H496" s="82"/>
    </row>
    <row r="497" ht="64.5">
      <c r="H497" s="82"/>
    </row>
    <row r="498" ht="64.5">
      <c r="H498" s="82"/>
    </row>
    <row r="499" ht="64.5">
      <c r="H499" s="82"/>
    </row>
    <row r="500" ht="64.5">
      <c r="H500" s="82"/>
    </row>
    <row r="501" ht="64.5">
      <c r="H501" s="82"/>
    </row>
    <row r="502" ht="64.5">
      <c r="H502" s="82"/>
    </row>
    <row r="503" ht="64.5">
      <c r="H503" s="82"/>
    </row>
    <row r="504" ht="64.5">
      <c r="H504" s="82"/>
    </row>
    <row r="505" ht="64.5">
      <c r="H505" s="82"/>
    </row>
    <row r="506" ht="64.5">
      <c r="H506" s="82"/>
    </row>
    <row r="507" ht="64.5">
      <c r="H507" s="82"/>
    </row>
    <row r="508" ht="64.5">
      <c r="H508" s="82"/>
    </row>
    <row r="509" ht="64.5">
      <c r="H509" s="82"/>
    </row>
    <row r="510" ht="64.5">
      <c r="H510" s="82"/>
    </row>
    <row r="511" ht="64.5">
      <c r="H511" s="82"/>
    </row>
    <row r="512" ht="64.5">
      <c r="H512" s="82"/>
    </row>
    <row r="513" ht="64.5">
      <c r="H513" s="82"/>
    </row>
    <row r="514" ht="64.5">
      <c r="H514" s="82"/>
    </row>
    <row r="515" ht="64.5">
      <c r="H515" s="82"/>
    </row>
    <row r="516" ht="64.5">
      <c r="H516" s="82"/>
    </row>
    <row r="517" ht="64.5">
      <c r="H517" s="82"/>
    </row>
    <row r="518" ht="64.5">
      <c r="H518" s="82"/>
    </row>
    <row r="519" ht="64.5">
      <c r="H519" s="82"/>
    </row>
    <row r="520" ht="64.5">
      <c r="H520" s="82"/>
    </row>
    <row r="521" ht="64.5">
      <c r="H521" s="82"/>
    </row>
    <row r="522" ht="64.5">
      <c r="H522" s="82"/>
    </row>
    <row r="523" ht="64.5">
      <c r="H523" s="82"/>
    </row>
    <row r="524" ht="64.5">
      <c r="H524" s="82"/>
    </row>
    <row r="525" ht="64.5">
      <c r="H525" s="82"/>
    </row>
    <row r="526" ht="64.5">
      <c r="H526" s="82"/>
    </row>
    <row r="527" ht="64.5">
      <c r="H527" s="82"/>
    </row>
    <row r="528" ht="64.5">
      <c r="H528" s="82"/>
    </row>
    <row r="529" ht="64.5">
      <c r="H529" s="82"/>
    </row>
    <row r="530" ht="64.5">
      <c r="H530" s="82"/>
    </row>
    <row r="531" ht="64.5">
      <c r="H531" s="82"/>
    </row>
    <row r="532" ht="64.5">
      <c r="H532" s="82"/>
    </row>
    <row r="533" ht="64.5">
      <c r="H533" s="82"/>
    </row>
    <row r="534" ht="64.5">
      <c r="H534" s="82"/>
    </row>
    <row r="535" ht="64.5">
      <c r="H535" s="82"/>
    </row>
    <row r="536" ht="64.5">
      <c r="H536" s="82"/>
    </row>
    <row r="537" ht="64.5">
      <c r="H537" s="82"/>
    </row>
    <row r="538" ht="64.5">
      <c r="H538" s="82"/>
    </row>
    <row r="539" ht="64.5">
      <c r="H539" s="82"/>
    </row>
    <row r="540" ht="64.5">
      <c r="H540" s="82"/>
    </row>
  </sheetData>
  <sheetProtection/>
  <mergeCells count="260">
    <mergeCell ref="H359:J359"/>
    <mergeCell ref="H360:J360"/>
    <mergeCell ref="H361:J361"/>
    <mergeCell ref="H362:J362"/>
    <mergeCell ref="H333:N333"/>
    <mergeCell ref="H339:N339"/>
    <mergeCell ref="H347:N347"/>
    <mergeCell ref="H356:N356"/>
    <mergeCell ref="H357:H358"/>
    <mergeCell ref="I357:I358"/>
    <mergeCell ref="J357:J358"/>
    <mergeCell ref="K357:M357"/>
    <mergeCell ref="N357:N358"/>
    <mergeCell ref="H303:N303"/>
    <mergeCell ref="H310:N310"/>
    <mergeCell ref="H319:N319"/>
    <mergeCell ref="H328:N328"/>
    <mergeCell ref="H329:N329"/>
    <mergeCell ref="H330:H331"/>
    <mergeCell ref="I330:I331"/>
    <mergeCell ref="J330:J331"/>
    <mergeCell ref="K330:M330"/>
    <mergeCell ref="N330:N331"/>
    <mergeCell ref="H274:N274"/>
    <mergeCell ref="H280:N280"/>
    <mergeCell ref="H289:N289"/>
    <mergeCell ref="H298:N298"/>
    <mergeCell ref="H299:N299"/>
    <mergeCell ref="H300:H301"/>
    <mergeCell ref="I300:I301"/>
    <mergeCell ref="J300:J301"/>
    <mergeCell ref="K300:M300"/>
    <mergeCell ref="N300:N301"/>
    <mergeCell ref="H245:N245"/>
    <mergeCell ref="H251:N251"/>
    <mergeCell ref="H260:N260"/>
    <mergeCell ref="H269:N269"/>
    <mergeCell ref="H270:N270"/>
    <mergeCell ref="H271:H272"/>
    <mergeCell ref="I271:I272"/>
    <mergeCell ref="J271:J272"/>
    <mergeCell ref="K271:M271"/>
    <mergeCell ref="N271:N272"/>
    <mergeCell ref="H216:N216"/>
    <mergeCell ref="H223:N223"/>
    <mergeCell ref="H231:N231"/>
    <mergeCell ref="H240:N240"/>
    <mergeCell ref="H241:N241"/>
    <mergeCell ref="H242:H243"/>
    <mergeCell ref="I242:I243"/>
    <mergeCell ref="J242:J243"/>
    <mergeCell ref="K242:M242"/>
    <mergeCell ref="N242:N243"/>
    <mergeCell ref="H187:N187"/>
    <mergeCell ref="H193:N193"/>
    <mergeCell ref="H202:N202"/>
    <mergeCell ref="H211:N211"/>
    <mergeCell ref="H212:N212"/>
    <mergeCell ref="H213:H214"/>
    <mergeCell ref="I213:I214"/>
    <mergeCell ref="J213:J214"/>
    <mergeCell ref="K213:M213"/>
    <mergeCell ref="N213:N214"/>
    <mergeCell ref="H157:N157"/>
    <mergeCell ref="H164:N164"/>
    <mergeCell ref="H173:N173"/>
    <mergeCell ref="H182:N182"/>
    <mergeCell ref="H183:N183"/>
    <mergeCell ref="H184:H185"/>
    <mergeCell ref="I184:I185"/>
    <mergeCell ref="J184:J185"/>
    <mergeCell ref="K184:M184"/>
    <mergeCell ref="N184:N185"/>
    <mergeCell ref="H126:N126"/>
    <mergeCell ref="H133:N133"/>
    <mergeCell ref="H143:N143"/>
    <mergeCell ref="H152:N152"/>
    <mergeCell ref="H153:N153"/>
    <mergeCell ref="H154:H155"/>
    <mergeCell ref="I154:I155"/>
    <mergeCell ref="J154:J155"/>
    <mergeCell ref="K154:M154"/>
    <mergeCell ref="N154:N155"/>
    <mergeCell ref="H95:N95"/>
    <mergeCell ref="H102:N102"/>
    <mergeCell ref="H112:N112"/>
    <mergeCell ref="H121:N121"/>
    <mergeCell ref="H122:N122"/>
    <mergeCell ref="H123:H124"/>
    <mergeCell ref="I123:I124"/>
    <mergeCell ref="J123:J124"/>
    <mergeCell ref="K123:M123"/>
    <mergeCell ref="N123:N124"/>
    <mergeCell ref="H66:N66"/>
    <mergeCell ref="H72:N72"/>
    <mergeCell ref="H81:N81"/>
    <mergeCell ref="H90:N90"/>
    <mergeCell ref="H91:N91"/>
    <mergeCell ref="H92:H93"/>
    <mergeCell ref="I92:I93"/>
    <mergeCell ref="J92:J93"/>
    <mergeCell ref="K92:M92"/>
    <mergeCell ref="N92:N93"/>
    <mergeCell ref="H35:N35"/>
    <mergeCell ref="H42:N42"/>
    <mergeCell ref="H52:N52"/>
    <mergeCell ref="H61:N61"/>
    <mergeCell ref="H62:N62"/>
    <mergeCell ref="H63:H64"/>
    <mergeCell ref="I63:I64"/>
    <mergeCell ref="J63:J64"/>
    <mergeCell ref="K63:M63"/>
    <mergeCell ref="N63:N64"/>
    <mergeCell ref="H6:N6"/>
    <mergeCell ref="H12:N12"/>
    <mergeCell ref="H21:N21"/>
    <mergeCell ref="H30:N30"/>
    <mergeCell ref="H31:N31"/>
    <mergeCell ref="H32:H33"/>
    <mergeCell ref="I32:I33"/>
    <mergeCell ref="J32:J33"/>
    <mergeCell ref="K32:M32"/>
    <mergeCell ref="N32:N33"/>
    <mergeCell ref="H1:N1"/>
    <mergeCell ref="H2:N2"/>
    <mergeCell ref="H3:H4"/>
    <mergeCell ref="I3:I4"/>
    <mergeCell ref="J3:J4"/>
    <mergeCell ref="K3:M3"/>
    <mergeCell ref="N3:N4"/>
    <mergeCell ref="A95:G95"/>
    <mergeCell ref="A1:G1"/>
    <mergeCell ref="A3:A4"/>
    <mergeCell ref="B3:B4"/>
    <mergeCell ref="C3:C4"/>
    <mergeCell ref="D3:F3"/>
    <mergeCell ref="A61:G61"/>
    <mergeCell ref="G3:G4"/>
    <mergeCell ref="A2:G2"/>
    <mergeCell ref="A31:G31"/>
    <mergeCell ref="A6:G6"/>
    <mergeCell ref="A12:G12"/>
    <mergeCell ref="A30:G30"/>
    <mergeCell ref="A32:A33"/>
    <mergeCell ref="B32:B33"/>
    <mergeCell ref="C32:C33"/>
    <mergeCell ref="D32:F32"/>
    <mergeCell ref="G32:G33"/>
    <mergeCell ref="A21:G21"/>
    <mergeCell ref="A35:G35"/>
    <mergeCell ref="A42:G42"/>
    <mergeCell ref="A62:G62"/>
    <mergeCell ref="A63:A64"/>
    <mergeCell ref="B63:B64"/>
    <mergeCell ref="C63:C64"/>
    <mergeCell ref="D63:F63"/>
    <mergeCell ref="G63:G64"/>
    <mergeCell ref="A52:G52"/>
    <mergeCell ref="A92:A93"/>
    <mergeCell ref="B92:B93"/>
    <mergeCell ref="C92:C93"/>
    <mergeCell ref="D92:F92"/>
    <mergeCell ref="G92:G93"/>
    <mergeCell ref="A66:G66"/>
    <mergeCell ref="A72:G72"/>
    <mergeCell ref="A90:G90"/>
    <mergeCell ref="A91:G91"/>
    <mergeCell ref="A81:G81"/>
    <mergeCell ref="A102:G102"/>
    <mergeCell ref="A121:G121"/>
    <mergeCell ref="A122:G122"/>
    <mergeCell ref="A123:A124"/>
    <mergeCell ref="B123:B124"/>
    <mergeCell ref="C123:C124"/>
    <mergeCell ref="D123:F123"/>
    <mergeCell ref="G123:G124"/>
    <mergeCell ref="A112:G112"/>
    <mergeCell ref="A182:G182"/>
    <mergeCell ref="A183:G183"/>
    <mergeCell ref="A339:G339"/>
    <mergeCell ref="A347:G347"/>
    <mergeCell ref="A126:G126"/>
    <mergeCell ref="A133:G133"/>
    <mergeCell ref="A152:G152"/>
    <mergeCell ref="A153:G153"/>
    <mergeCell ref="A154:A155"/>
    <mergeCell ref="B154:B155"/>
    <mergeCell ref="A184:A185"/>
    <mergeCell ref="B184:B185"/>
    <mergeCell ref="C184:C185"/>
    <mergeCell ref="D184:F184"/>
    <mergeCell ref="G184:G185"/>
    <mergeCell ref="A333:G333"/>
    <mergeCell ref="A187:G187"/>
    <mergeCell ref="A193:G193"/>
    <mergeCell ref="A211:G211"/>
    <mergeCell ref="A212:G212"/>
    <mergeCell ref="A213:A214"/>
    <mergeCell ref="B213:B214"/>
    <mergeCell ref="C213:C214"/>
    <mergeCell ref="D213:F213"/>
    <mergeCell ref="G213:G214"/>
    <mergeCell ref="A329:G329"/>
    <mergeCell ref="A216:G216"/>
    <mergeCell ref="A223:G223"/>
    <mergeCell ref="A240:G240"/>
    <mergeCell ref="A241:G241"/>
    <mergeCell ref="A330:A331"/>
    <mergeCell ref="B330:B331"/>
    <mergeCell ref="C330:C331"/>
    <mergeCell ref="D330:F330"/>
    <mergeCell ref="G330:G331"/>
    <mergeCell ref="B242:B243"/>
    <mergeCell ref="C242:C243"/>
    <mergeCell ref="D242:F242"/>
    <mergeCell ref="G242:G243"/>
    <mergeCell ref="A328:G328"/>
    <mergeCell ref="D300:F300"/>
    <mergeCell ref="G300:G301"/>
    <mergeCell ref="A245:G245"/>
    <mergeCell ref="A251:G251"/>
    <mergeCell ref="A269:G269"/>
    <mergeCell ref="A270:G270"/>
    <mergeCell ref="A271:A272"/>
    <mergeCell ref="B271:B272"/>
    <mergeCell ref="C271:C272"/>
    <mergeCell ref="D271:F271"/>
    <mergeCell ref="A356:G356"/>
    <mergeCell ref="A357:A358"/>
    <mergeCell ref="B357:B358"/>
    <mergeCell ref="C357:C358"/>
    <mergeCell ref="D357:F357"/>
    <mergeCell ref="G357:G358"/>
    <mergeCell ref="A359:C359"/>
    <mergeCell ref="A360:C360"/>
    <mergeCell ref="A361:C361"/>
    <mergeCell ref="A362:C362"/>
    <mergeCell ref="A300:A301"/>
    <mergeCell ref="B300:B301"/>
    <mergeCell ref="C300:C301"/>
    <mergeCell ref="A303:G303"/>
    <mergeCell ref="A310:G310"/>
    <mergeCell ref="A319:G319"/>
    <mergeCell ref="A143:G143"/>
    <mergeCell ref="A173:G173"/>
    <mergeCell ref="A157:G157"/>
    <mergeCell ref="A164:G164"/>
    <mergeCell ref="C154:C155"/>
    <mergeCell ref="D154:F154"/>
    <mergeCell ref="G154:G155"/>
    <mergeCell ref="A202:G202"/>
    <mergeCell ref="A231:G231"/>
    <mergeCell ref="A260:G260"/>
    <mergeCell ref="A289:G289"/>
    <mergeCell ref="A298:G298"/>
    <mergeCell ref="A299:G299"/>
    <mergeCell ref="A274:G274"/>
    <mergeCell ref="A280:G280"/>
    <mergeCell ref="G271:G272"/>
    <mergeCell ref="A242:A243"/>
  </mergeCells>
  <printOptions/>
  <pageMargins left="0.3937007874015748" right="0.5551181102362205" top="0.3937007874015748" bottom="0.3937007874015748" header="0.3937007874015748" footer="0.3937007874015748"/>
  <pageSetup fitToHeight="29" horizontalDpi="600" verticalDpi="600" orientation="portrait" paperSize="9" scale="15" r:id="rId1"/>
  <rowBreaks count="12" manualBreakCount="12">
    <brk id="29" min="1" max="13" man="1"/>
    <brk id="60" min="1" max="13" man="1"/>
    <brk id="89" min="1" max="13" man="1"/>
    <brk id="120" min="1" max="13" man="1"/>
    <brk id="151" min="1" max="13" man="1"/>
    <brk id="181" min="1" max="13" man="1"/>
    <brk id="210" min="1" max="13" man="1"/>
    <brk id="239" min="1" max="13" man="1"/>
    <brk id="268" min="1" max="13" man="1"/>
    <brk id="297" min="1" max="13" man="1"/>
    <brk id="327" min="1" max="13" man="1"/>
    <brk id="355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6"/>
  <sheetViews>
    <sheetView view="pageBreakPreview" zoomScale="25" zoomScaleNormal="70" zoomScaleSheetLayoutView="25" zoomScalePageLayoutView="0" workbookViewId="0" topLeftCell="A97">
      <selection activeCell="E100" sqref="E100:E101"/>
    </sheetView>
  </sheetViews>
  <sheetFormatPr defaultColWidth="27.57421875" defaultRowHeight="12.75"/>
  <cols>
    <col min="1" max="1" width="41.8515625" style="48" customWidth="1"/>
    <col min="2" max="2" width="140.57421875" style="43" customWidth="1"/>
    <col min="3" max="3" width="39.8515625" style="48" customWidth="1"/>
    <col min="4" max="4" width="37.00390625" style="48" customWidth="1"/>
    <col min="5" max="5" width="39.00390625" style="48" customWidth="1"/>
    <col min="6" max="6" width="42.421875" style="48" customWidth="1"/>
    <col min="7" max="7" width="39.57421875" style="48" customWidth="1"/>
    <col min="8" max="8" width="40.140625" style="48" customWidth="1"/>
    <col min="9" max="10" width="41.28125" style="48" customWidth="1"/>
    <col min="11" max="11" width="46.421875" style="48" customWidth="1"/>
    <col min="12" max="12" width="61.57421875" style="48" customWidth="1"/>
    <col min="13" max="13" width="47.57421875" style="37" customWidth="1"/>
    <col min="14" max="14" width="60.140625" style="38" customWidth="1"/>
    <col min="15" max="15" width="37.8515625" style="39" customWidth="1"/>
    <col min="16" max="16" width="37.28125" style="48" customWidth="1"/>
    <col min="17" max="17" width="43.28125" style="48" customWidth="1"/>
    <col min="18" max="18" width="46.140625" style="48" customWidth="1"/>
    <col min="19" max="19" width="41.8515625" style="48" customWidth="1"/>
    <col min="20" max="20" width="35.8515625" style="48" customWidth="1"/>
    <col min="21" max="21" width="38.421875" style="48" customWidth="1"/>
    <col min="22" max="22" width="46.421875" style="48" customWidth="1"/>
    <col min="23" max="24" width="45.28125" style="48" customWidth="1"/>
    <col min="25" max="26" width="41.8515625" style="48" customWidth="1"/>
    <col min="27" max="27" width="34.7109375" style="48" customWidth="1"/>
    <col min="28" max="28" width="34.140625" style="48" customWidth="1"/>
    <col min="29" max="29" width="39.00390625" style="37" customWidth="1"/>
    <col min="30" max="16384" width="27.57421875" style="43" customWidth="1"/>
  </cols>
  <sheetData>
    <row r="1" spans="1:29" s="28" customFormat="1" ht="77.25" thickBot="1">
      <c r="A1" s="106" t="s">
        <v>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</row>
    <row r="2" spans="1:29" s="29" customFormat="1" ht="77.25" thickBot="1">
      <c r="A2" s="97" t="s">
        <v>136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</row>
    <row r="3" spans="1:29" s="32" customFormat="1" ht="77.25" thickBot="1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9"/>
    </row>
    <row r="4" spans="1:29" ht="68.25" customHeight="1">
      <c r="A4" s="100" t="s">
        <v>30</v>
      </c>
      <c r="B4" s="102" t="s">
        <v>22</v>
      </c>
      <c r="C4" s="89" t="s">
        <v>69</v>
      </c>
      <c r="D4" s="89" t="s">
        <v>70</v>
      </c>
      <c r="E4" s="89" t="s">
        <v>71</v>
      </c>
      <c r="F4" s="89" t="s">
        <v>72</v>
      </c>
      <c r="G4" s="89" t="s">
        <v>73</v>
      </c>
      <c r="H4" s="89" t="s">
        <v>74</v>
      </c>
      <c r="I4" s="89" t="s">
        <v>75</v>
      </c>
      <c r="J4" s="89" t="s">
        <v>76</v>
      </c>
      <c r="K4" s="89" t="s">
        <v>77</v>
      </c>
      <c r="L4" s="87" t="s">
        <v>78</v>
      </c>
      <c r="M4" s="89" t="s">
        <v>100</v>
      </c>
      <c r="N4" s="91" t="s">
        <v>79</v>
      </c>
      <c r="O4" s="89" t="s">
        <v>80</v>
      </c>
      <c r="P4" s="89" t="s">
        <v>81</v>
      </c>
      <c r="Q4" s="89" t="s">
        <v>82</v>
      </c>
      <c r="R4" s="89" t="s">
        <v>83</v>
      </c>
      <c r="S4" s="89" t="s">
        <v>84</v>
      </c>
      <c r="T4" s="89" t="s">
        <v>85</v>
      </c>
      <c r="U4" s="89" t="s">
        <v>86</v>
      </c>
      <c r="V4" s="89" t="s">
        <v>87</v>
      </c>
      <c r="W4" s="89" t="s">
        <v>88</v>
      </c>
      <c r="X4" s="89" t="s">
        <v>89</v>
      </c>
      <c r="Y4" s="89" t="s">
        <v>90</v>
      </c>
      <c r="Z4" s="89" t="s">
        <v>91</v>
      </c>
      <c r="AA4" s="89" t="s">
        <v>92</v>
      </c>
      <c r="AB4" s="87" t="s">
        <v>98</v>
      </c>
      <c r="AC4" s="89" t="s">
        <v>93</v>
      </c>
    </row>
    <row r="5" spans="1:29" ht="409.5" customHeight="1" thickBot="1">
      <c r="A5" s="101"/>
      <c r="B5" s="103"/>
      <c r="C5" s="90"/>
      <c r="D5" s="90"/>
      <c r="E5" s="90"/>
      <c r="F5" s="90"/>
      <c r="G5" s="90"/>
      <c r="H5" s="90"/>
      <c r="I5" s="90"/>
      <c r="J5" s="90"/>
      <c r="K5" s="90"/>
      <c r="L5" s="88"/>
      <c r="M5" s="90"/>
      <c r="N5" s="92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88"/>
      <c r="AC5" s="90"/>
    </row>
    <row r="6" spans="1:29" ht="77.25" thickBot="1">
      <c r="A6" s="1">
        <v>1</v>
      </c>
      <c r="B6" s="2">
        <v>2</v>
      </c>
      <c r="C6" s="40">
        <v>3</v>
      </c>
      <c r="D6" s="3">
        <v>4</v>
      </c>
      <c r="E6" s="40">
        <v>5</v>
      </c>
      <c r="F6" s="40">
        <v>6</v>
      </c>
      <c r="G6" s="40">
        <v>7</v>
      </c>
      <c r="H6" s="40" t="s">
        <v>47</v>
      </c>
      <c r="I6" s="3">
        <v>9</v>
      </c>
      <c r="J6" s="40">
        <v>10</v>
      </c>
      <c r="K6" s="40">
        <v>11</v>
      </c>
      <c r="L6" s="4">
        <v>12</v>
      </c>
      <c r="M6" s="40">
        <v>13</v>
      </c>
      <c r="N6" s="5">
        <v>14</v>
      </c>
      <c r="O6" s="40">
        <v>15</v>
      </c>
      <c r="P6" s="5">
        <v>16</v>
      </c>
      <c r="Q6" s="40">
        <v>17</v>
      </c>
      <c r="R6" s="5">
        <v>18</v>
      </c>
      <c r="S6" s="40">
        <v>19</v>
      </c>
      <c r="T6" s="5">
        <v>20</v>
      </c>
      <c r="U6" s="40">
        <v>21</v>
      </c>
      <c r="V6" s="5">
        <v>22</v>
      </c>
      <c r="W6" s="40">
        <v>23</v>
      </c>
      <c r="X6" s="5">
        <v>24</v>
      </c>
      <c r="Y6" s="40">
        <v>25</v>
      </c>
      <c r="Z6" s="6">
        <v>26</v>
      </c>
      <c r="AA6" s="5">
        <v>27</v>
      </c>
      <c r="AB6" s="4">
        <v>28</v>
      </c>
      <c r="AC6" s="40">
        <v>30</v>
      </c>
    </row>
    <row r="7" spans="1:29" s="30" customFormat="1" ht="77.25" thickBot="1">
      <c r="A7" s="97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9"/>
    </row>
    <row r="8" spans="1:29" ht="153.75" thickBot="1">
      <c r="A8" s="7">
        <v>43</v>
      </c>
      <c r="B8" s="19" t="s">
        <v>117</v>
      </c>
      <c r="C8" s="42"/>
      <c r="D8" s="9"/>
      <c r="E8" s="9"/>
      <c r="F8" s="9">
        <v>39</v>
      </c>
      <c r="G8" s="9"/>
      <c r="H8" s="9"/>
      <c r="I8" s="9"/>
      <c r="J8" s="9"/>
      <c r="K8" s="9"/>
      <c r="L8" s="10"/>
      <c r="M8" s="42"/>
      <c r="N8" s="9"/>
      <c r="O8" s="42"/>
      <c r="P8" s="10"/>
      <c r="Q8" s="42">
        <v>140</v>
      </c>
      <c r="R8" s="10"/>
      <c r="S8" s="42"/>
      <c r="T8" s="10"/>
      <c r="U8" s="42"/>
      <c r="V8" s="10">
        <v>7</v>
      </c>
      <c r="W8" s="42"/>
      <c r="X8" s="10"/>
      <c r="Y8" s="42">
        <v>6</v>
      </c>
      <c r="Z8" s="9"/>
      <c r="AA8" s="10"/>
      <c r="AB8" s="11"/>
      <c r="AC8" s="42"/>
    </row>
    <row r="9" spans="1:29" ht="153.75" thickBot="1">
      <c r="A9" s="41">
        <v>2</v>
      </c>
      <c r="B9" s="8" t="s">
        <v>51</v>
      </c>
      <c r="C9" s="41">
        <v>40</v>
      </c>
      <c r="D9" s="9"/>
      <c r="E9" s="9"/>
      <c r="F9" s="9"/>
      <c r="G9" s="9"/>
      <c r="H9" s="9"/>
      <c r="I9" s="12"/>
      <c r="J9" s="12"/>
      <c r="K9" s="9"/>
      <c r="L9" s="10"/>
      <c r="M9" s="41"/>
      <c r="N9" s="13"/>
      <c r="O9" s="7"/>
      <c r="P9" s="14"/>
      <c r="Q9" s="7"/>
      <c r="R9" s="14"/>
      <c r="S9" s="7"/>
      <c r="T9" s="14">
        <v>14</v>
      </c>
      <c r="U9" s="7"/>
      <c r="V9" s="14">
        <v>5</v>
      </c>
      <c r="W9" s="7"/>
      <c r="X9" s="14"/>
      <c r="Y9" s="7"/>
      <c r="Z9" s="13"/>
      <c r="AA9" s="14"/>
      <c r="AB9" s="15"/>
      <c r="AC9" s="7"/>
    </row>
    <row r="10" spans="1:29" ht="77.25" thickBot="1">
      <c r="A10" s="41">
        <v>3</v>
      </c>
      <c r="B10" s="8" t="s">
        <v>36</v>
      </c>
      <c r="C10" s="7"/>
      <c r="D10" s="9"/>
      <c r="E10" s="9"/>
      <c r="F10" s="9"/>
      <c r="G10" s="9"/>
      <c r="H10" s="9"/>
      <c r="I10" s="12"/>
      <c r="J10" s="12"/>
      <c r="K10" s="13"/>
      <c r="L10" s="10"/>
      <c r="M10" s="41"/>
      <c r="N10" s="13"/>
      <c r="O10" s="7"/>
      <c r="P10" s="14"/>
      <c r="Q10" s="7">
        <v>80</v>
      </c>
      <c r="R10" s="14"/>
      <c r="S10" s="7"/>
      <c r="T10" s="14"/>
      <c r="U10" s="7"/>
      <c r="V10" s="14"/>
      <c r="W10" s="7"/>
      <c r="X10" s="14"/>
      <c r="Y10" s="7">
        <v>13</v>
      </c>
      <c r="Z10" s="13"/>
      <c r="AA10" s="14">
        <v>0.2</v>
      </c>
      <c r="AB10" s="15"/>
      <c r="AC10" s="7"/>
    </row>
    <row r="11" spans="1:29" ht="306.75" thickBot="1">
      <c r="A11" s="42" t="s">
        <v>32</v>
      </c>
      <c r="B11" s="8" t="s">
        <v>113</v>
      </c>
      <c r="C11" s="42"/>
      <c r="D11" s="9"/>
      <c r="E11" s="9"/>
      <c r="F11" s="9"/>
      <c r="G11" s="9"/>
      <c r="H11" s="9"/>
      <c r="I11" s="12"/>
      <c r="J11" s="12"/>
      <c r="K11" s="9"/>
      <c r="L11" s="10"/>
      <c r="M11" s="42"/>
      <c r="N11" s="9"/>
      <c r="O11" s="42"/>
      <c r="P11" s="10"/>
      <c r="Q11" s="42"/>
      <c r="R11" s="10"/>
      <c r="S11" s="42">
        <v>180</v>
      </c>
      <c r="T11" s="10"/>
      <c r="U11" s="42"/>
      <c r="V11" s="10"/>
      <c r="W11" s="42"/>
      <c r="X11" s="10"/>
      <c r="Y11" s="42"/>
      <c r="Z11" s="9"/>
      <c r="AA11" s="10"/>
      <c r="AB11" s="11"/>
      <c r="AC11" s="42"/>
    </row>
    <row r="12" spans="1:29" ht="77.25" thickBot="1">
      <c r="A12" s="1"/>
      <c r="B12" s="16" t="s">
        <v>29</v>
      </c>
      <c r="C12" s="1">
        <f>SUM(C8:C11)</f>
        <v>40</v>
      </c>
      <c r="D12" s="1">
        <f aca="true" t="shared" si="0" ref="D12:AB12">SUM(D8:D11)</f>
        <v>0</v>
      </c>
      <c r="E12" s="1">
        <f t="shared" si="0"/>
        <v>0</v>
      </c>
      <c r="F12" s="1">
        <f t="shared" si="0"/>
        <v>39</v>
      </c>
      <c r="G12" s="1">
        <f t="shared" si="0"/>
        <v>0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220</v>
      </c>
      <c r="R12" s="1">
        <f t="shared" si="0"/>
        <v>0</v>
      </c>
      <c r="S12" s="1">
        <f t="shared" si="0"/>
        <v>180</v>
      </c>
      <c r="T12" s="1">
        <f t="shared" si="0"/>
        <v>14</v>
      </c>
      <c r="U12" s="1">
        <f t="shared" si="0"/>
        <v>0</v>
      </c>
      <c r="V12" s="1">
        <f t="shared" si="0"/>
        <v>12</v>
      </c>
      <c r="W12" s="1">
        <f t="shared" si="0"/>
        <v>0</v>
      </c>
      <c r="X12" s="1">
        <f t="shared" si="0"/>
        <v>0</v>
      </c>
      <c r="Y12" s="1">
        <f t="shared" si="0"/>
        <v>19</v>
      </c>
      <c r="Z12" s="1">
        <f t="shared" si="0"/>
        <v>0</v>
      </c>
      <c r="AA12" s="1">
        <f t="shared" si="0"/>
        <v>0.2</v>
      </c>
      <c r="AB12" s="1">
        <f t="shared" si="0"/>
        <v>0</v>
      </c>
      <c r="AC12" s="1">
        <f>SUM(AC8:AC10)</f>
        <v>0</v>
      </c>
    </row>
    <row r="13" spans="1:29" s="31" customFormat="1" ht="77.25" thickBot="1">
      <c r="A13" s="97" t="s">
        <v>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9"/>
    </row>
    <row r="14" spans="1:29" ht="230.25" thickBot="1">
      <c r="A14" s="41">
        <v>4</v>
      </c>
      <c r="B14" s="8" t="s">
        <v>106</v>
      </c>
      <c r="C14" s="41"/>
      <c r="D14" s="9"/>
      <c r="E14" s="9"/>
      <c r="F14" s="9"/>
      <c r="G14" s="9"/>
      <c r="H14" s="9"/>
      <c r="I14" s="9">
        <v>100</v>
      </c>
      <c r="J14" s="9"/>
      <c r="K14" s="9"/>
      <c r="L14" s="11"/>
      <c r="M14" s="41"/>
      <c r="N14" s="9"/>
      <c r="O14" s="41"/>
      <c r="P14" s="10"/>
      <c r="Q14" s="41"/>
      <c r="R14" s="10"/>
      <c r="S14" s="41"/>
      <c r="T14" s="10"/>
      <c r="U14" s="41"/>
      <c r="V14" s="10"/>
      <c r="W14" s="41"/>
      <c r="X14" s="10"/>
      <c r="Y14" s="41"/>
      <c r="Z14" s="9"/>
      <c r="AA14" s="10"/>
      <c r="AB14" s="11"/>
      <c r="AC14" s="41"/>
    </row>
    <row r="15" spans="1:29" ht="230.25" thickBot="1">
      <c r="A15" s="41">
        <v>5</v>
      </c>
      <c r="B15" s="8" t="s">
        <v>54</v>
      </c>
      <c r="C15" s="41"/>
      <c r="D15" s="9"/>
      <c r="E15" s="9"/>
      <c r="F15" s="9">
        <v>5</v>
      </c>
      <c r="G15" s="9"/>
      <c r="H15" s="9">
        <v>75</v>
      </c>
      <c r="I15" s="9">
        <v>41</v>
      </c>
      <c r="J15" s="9"/>
      <c r="K15" s="9"/>
      <c r="L15" s="10"/>
      <c r="M15" s="41">
        <v>37</v>
      </c>
      <c r="N15" s="9"/>
      <c r="O15" s="41"/>
      <c r="P15" s="14"/>
      <c r="Q15" s="7"/>
      <c r="R15" s="14"/>
      <c r="S15" s="7"/>
      <c r="T15" s="14"/>
      <c r="U15" s="7">
        <v>5</v>
      </c>
      <c r="V15" s="14">
        <v>4</v>
      </c>
      <c r="W15" s="7"/>
      <c r="X15" s="14"/>
      <c r="Y15" s="7"/>
      <c r="Z15" s="13"/>
      <c r="AA15" s="14"/>
      <c r="AB15" s="15"/>
      <c r="AC15" s="7"/>
    </row>
    <row r="16" spans="1:29" ht="153.75" thickBot="1">
      <c r="A16" s="41">
        <v>6</v>
      </c>
      <c r="B16" s="19" t="s">
        <v>55</v>
      </c>
      <c r="C16" s="7"/>
      <c r="D16" s="9"/>
      <c r="E16" s="9"/>
      <c r="F16" s="9"/>
      <c r="G16" s="7"/>
      <c r="H16" s="7"/>
      <c r="I16" s="7">
        <v>48</v>
      </c>
      <c r="J16" s="7"/>
      <c r="K16" s="7"/>
      <c r="L16" s="15"/>
      <c r="M16" s="7"/>
      <c r="N16" s="13"/>
      <c r="O16" s="23">
        <v>73</v>
      </c>
      <c r="P16" s="14"/>
      <c r="Q16" s="7"/>
      <c r="R16" s="14"/>
      <c r="S16" s="7"/>
      <c r="T16" s="14"/>
      <c r="U16" s="7"/>
      <c r="V16" s="14"/>
      <c r="W16" s="7">
        <v>6</v>
      </c>
      <c r="X16" s="14"/>
      <c r="Y16" s="7">
        <v>3</v>
      </c>
      <c r="Z16" s="13"/>
      <c r="AA16" s="14"/>
      <c r="AB16" s="15"/>
      <c r="AC16" s="7"/>
    </row>
    <row r="17" spans="1:29" ht="77.25" thickBot="1">
      <c r="A17" s="41">
        <v>7</v>
      </c>
      <c r="B17" s="8" t="s">
        <v>38</v>
      </c>
      <c r="C17" s="7"/>
      <c r="D17" s="9"/>
      <c r="E17" s="9"/>
      <c r="F17" s="9"/>
      <c r="G17" s="9"/>
      <c r="H17" s="9">
        <v>154</v>
      </c>
      <c r="I17" s="9"/>
      <c r="J17" s="9"/>
      <c r="K17" s="9"/>
      <c r="L17" s="15"/>
      <c r="M17" s="41"/>
      <c r="N17" s="9"/>
      <c r="O17" s="9"/>
      <c r="P17" s="14"/>
      <c r="Q17" s="7">
        <v>28</v>
      </c>
      <c r="R17" s="14"/>
      <c r="S17" s="7"/>
      <c r="T17" s="14"/>
      <c r="U17" s="7"/>
      <c r="V17" s="14">
        <v>6</v>
      </c>
      <c r="W17" s="7"/>
      <c r="X17" s="14"/>
      <c r="Y17" s="7"/>
      <c r="Z17" s="13"/>
      <c r="AA17" s="14"/>
      <c r="AB17" s="15"/>
      <c r="AC17" s="7"/>
    </row>
    <row r="18" spans="1:29" ht="77.25" thickBot="1">
      <c r="A18" s="41">
        <v>8</v>
      </c>
      <c r="B18" s="8" t="s">
        <v>37</v>
      </c>
      <c r="C18" s="7"/>
      <c r="D18" s="9"/>
      <c r="E18" s="9"/>
      <c r="F18" s="9"/>
      <c r="G18" s="9"/>
      <c r="H18" s="9"/>
      <c r="I18" s="9"/>
      <c r="J18" s="9"/>
      <c r="K18" s="9"/>
      <c r="L18" s="15">
        <v>200</v>
      </c>
      <c r="M18" s="41"/>
      <c r="N18" s="9"/>
      <c r="O18" s="9"/>
      <c r="P18" s="14"/>
      <c r="Q18" s="7"/>
      <c r="R18" s="14"/>
      <c r="S18" s="7"/>
      <c r="T18" s="14"/>
      <c r="U18" s="7"/>
      <c r="V18" s="14"/>
      <c r="W18" s="7"/>
      <c r="X18" s="14"/>
      <c r="Y18" s="7"/>
      <c r="Z18" s="13"/>
      <c r="AA18" s="14"/>
      <c r="AB18" s="15"/>
      <c r="AC18" s="7"/>
    </row>
    <row r="19" spans="1:29" ht="77.25" thickBot="1">
      <c r="A19" s="41" t="s">
        <v>32</v>
      </c>
      <c r="B19" s="8" t="s">
        <v>28</v>
      </c>
      <c r="C19" s="41">
        <v>80</v>
      </c>
      <c r="D19" s="9"/>
      <c r="E19" s="9"/>
      <c r="F19" s="9"/>
      <c r="G19" s="9"/>
      <c r="H19" s="9"/>
      <c r="I19" s="9"/>
      <c r="J19" s="9"/>
      <c r="K19" s="9"/>
      <c r="L19" s="10"/>
      <c r="M19" s="41"/>
      <c r="N19" s="13"/>
      <c r="O19" s="7"/>
      <c r="P19" s="14"/>
      <c r="Q19" s="7"/>
      <c r="R19" s="14"/>
      <c r="S19" s="7"/>
      <c r="T19" s="14"/>
      <c r="U19" s="7"/>
      <c r="V19" s="14"/>
      <c r="W19" s="7"/>
      <c r="X19" s="14"/>
      <c r="Y19" s="7"/>
      <c r="Z19" s="13"/>
      <c r="AA19" s="14"/>
      <c r="AB19" s="15"/>
      <c r="AC19" s="7"/>
    </row>
    <row r="20" spans="1:29" ht="77.25" thickBot="1">
      <c r="A20" s="41" t="s">
        <v>32</v>
      </c>
      <c r="B20" s="8" t="s">
        <v>7</v>
      </c>
      <c r="C20" s="7"/>
      <c r="D20" s="7">
        <v>70</v>
      </c>
      <c r="E20" s="9"/>
      <c r="F20" s="9"/>
      <c r="G20" s="9"/>
      <c r="H20" s="9"/>
      <c r="I20" s="9"/>
      <c r="J20" s="9"/>
      <c r="K20" s="9"/>
      <c r="L20" s="10"/>
      <c r="M20" s="41"/>
      <c r="N20" s="13"/>
      <c r="O20" s="7"/>
      <c r="P20" s="14"/>
      <c r="Q20" s="7"/>
      <c r="R20" s="14"/>
      <c r="S20" s="7"/>
      <c r="T20" s="14"/>
      <c r="U20" s="7"/>
      <c r="V20" s="14"/>
      <c r="W20" s="7"/>
      <c r="X20" s="14"/>
      <c r="Y20" s="7"/>
      <c r="Z20" s="13"/>
      <c r="AA20" s="14"/>
      <c r="AB20" s="15"/>
      <c r="AC20" s="7"/>
    </row>
    <row r="21" spans="1:29" ht="230.25" thickBot="1">
      <c r="A21" s="41" t="s">
        <v>32</v>
      </c>
      <c r="B21" s="8" t="s">
        <v>56</v>
      </c>
      <c r="C21" s="7"/>
      <c r="D21" s="9"/>
      <c r="E21" s="9"/>
      <c r="F21" s="9"/>
      <c r="G21" s="9"/>
      <c r="H21" s="9"/>
      <c r="I21" s="9"/>
      <c r="J21" s="9"/>
      <c r="K21" s="9"/>
      <c r="L21" s="10"/>
      <c r="M21" s="41"/>
      <c r="N21" s="13"/>
      <c r="O21" s="7"/>
      <c r="P21" s="14"/>
      <c r="Q21" s="7"/>
      <c r="R21" s="14"/>
      <c r="S21" s="7"/>
      <c r="T21" s="14"/>
      <c r="U21" s="7"/>
      <c r="V21" s="14"/>
      <c r="W21" s="7"/>
      <c r="X21" s="14"/>
      <c r="Y21" s="7"/>
      <c r="Z21" s="13">
        <v>35</v>
      </c>
      <c r="AA21" s="14"/>
      <c r="AB21" s="15"/>
      <c r="AC21" s="7"/>
    </row>
    <row r="22" spans="1:29" ht="77.25" thickBot="1">
      <c r="A22" s="7"/>
      <c r="B22" s="19" t="s">
        <v>29</v>
      </c>
      <c r="C22" s="7">
        <f aca="true" t="shared" si="1" ref="C22:AC22">SUM(C14:C21)</f>
        <v>80</v>
      </c>
      <c r="D22" s="7">
        <f t="shared" si="1"/>
        <v>70</v>
      </c>
      <c r="E22" s="7">
        <f t="shared" si="1"/>
        <v>0</v>
      </c>
      <c r="F22" s="7">
        <f t="shared" si="1"/>
        <v>5</v>
      </c>
      <c r="G22" s="7">
        <f t="shared" si="1"/>
        <v>0</v>
      </c>
      <c r="H22" s="7">
        <f t="shared" si="1"/>
        <v>229</v>
      </c>
      <c r="I22" s="7">
        <f t="shared" si="1"/>
        <v>189</v>
      </c>
      <c r="J22" s="7">
        <f t="shared" si="1"/>
        <v>0</v>
      </c>
      <c r="K22" s="7">
        <f t="shared" si="1"/>
        <v>0</v>
      </c>
      <c r="L22" s="15">
        <f t="shared" si="1"/>
        <v>200</v>
      </c>
      <c r="M22" s="7">
        <f t="shared" si="1"/>
        <v>37</v>
      </c>
      <c r="N22" s="13">
        <f t="shared" si="1"/>
        <v>0</v>
      </c>
      <c r="O22" s="7">
        <f t="shared" si="1"/>
        <v>73</v>
      </c>
      <c r="P22" s="7">
        <f t="shared" si="1"/>
        <v>0</v>
      </c>
      <c r="Q22" s="7">
        <f t="shared" si="1"/>
        <v>28</v>
      </c>
      <c r="R22" s="7">
        <f t="shared" si="1"/>
        <v>0</v>
      </c>
      <c r="S22" s="7">
        <f t="shared" si="1"/>
        <v>0</v>
      </c>
      <c r="T22" s="7">
        <f t="shared" si="1"/>
        <v>0</v>
      </c>
      <c r="U22" s="7">
        <f t="shared" si="1"/>
        <v>5</v>
      </c>
      <c r="V22" s="7">
        <f t="shared" si="1"/>
        <v>10</v>
      </c>
      <c r="W22" s="7">
        <f t="shared" si="1"/>
        <v>6</v>
      </c>
      <c r="X22" s="7">
        <f t="shared" si="1"/>
        <v>0</v>
      </c>
      <c r="Y22" s="7">
        <f t="shared" si="1"/>
        <v>3</v>
      </c>
      <c r="Z22" s="7">
        <f t="shared" si="1"/>
        <v>35</v>
      </c>
      <c r="AA22" s="7">
        <f t="shared" si="1"/>
        <v>0</v>
      </c>
      <c r="AB22" s="15">
        <f t="shared" si="1"/>
        <v>0</v>
      </c>
      <c r="AC22" s="7">
        <f t="shared" si="1"/>
        <v>0</v>
      </c>
    </row>
    <row r="23" spans="1:29" ht="77.25" thickBot="1">
      <c r="A23" s="41"/>
      <c r="B23" s="8" t="s">
        <v>49</v>
      </c>
      <c r="C23" s="7"/>
      <c r="D23" s="7"/>
      <c r="E23" s="7"/>
      <c r="F23" s="7"/>
      <c r="G23" s="7"/>
      <c r="H23" s="7"/>
      <c r="I23" s="7"/>
      <c r="J23" s="7"/>
      <c r="K23" s="7"/>
      <c r="L23" s="15"/>
      <c r="M23" s="7"/>
      <c r="N23" s="1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5"/>
      <c r="AC23" s="7" t="s">
        <v>61</v>
      </c>
    </row>
    <row r="24" spans="1:29" ht="77.25" thickBot="1">
      <c r="A24" s="41"/>
      <c r="B24" s="8" t="s">
        <v>9</v>
      </c>
      <c r="C24" s="7">
        <f aca="true" t="shared" si="2" ref="C24:AB24">SUM(C12+C22)</f>
        <v>120</v>
      </c>
      <c r="D24" s="7">
        <f t="shared" si="2"/>
        <v>70</v>
      </c>
      <c r="E24" s="7">
        <f t="shared" si="2"/>
        <v>0</v>
      </c>
      <c r="F24" s="7">
        <f t="shared" si="2"/>
        <v>44</v>
      </c>
      <c r="G24" s="7">
        <f t="shared" si="2"/>
        <v>0</v>
      </c>
      <c r="H24" s="7">
        <f t="shared" si="2"/>
        <v>229</v>
      </c>
      <c r="I24" s="7">
        <f t="shared" si="2"/>
        <v>189</v>
      </c>
      <c r="J24" s="7">
        <f t="shared" si="2"/>
        <v>0</v>
      </c>
      <c r="K24" s="7">
        <f t="shared" si="2"/>
        <v>0</v>
      </c>
      <c r="L24" s="15">
        <f t="shared" si="2"/>
        <v>200</v>
      </c>
      <c r="M24" s="7">
        <f t="shared" si="2"/>
        <v>37</v>
      </c>
      <c r="N24" s="13">
        <f t="shared" si="2"/>
        <v>0</v>
      </c>
      <c r="O24" s="7">
        <f t="shared" si="2"/>
        <v>73</v>
      </c>
      <c r="P24" s="7">
        <f t="shared" si="2"/>
        <v>0</v>
      </c>
      <c r="Q24" s="7">
        <f t="shared" si="2"/>
        <v>248</v>
      </c>
      <c r="R24" s="7">
        <f t="shared" si="2"/>
        <v>0</v>
      </c>
      <c r="S24" s="7">
        <f t="shared" si="2"/>
        <v>180</v>
      </c>
      <c r="T24" s="7">
        <f t="shared" si="2"/>
        <v>14</v>
      </c>
      <c r="U24" s="7">
        <f t="shared" si="2"/>
        <v>5</v>
      </c>
      <c r="V24" s="7">
        <f t="shared" si="2"/>
        <v>22</v>
      </c>
      <c r="W24" s="7">
        <f t="shared" si="2"/>
        <v>6</v>
      </c>
      <c r="X24" s="7">
        <f t="shared" si="2"/>
        <v>0</v>
      </c>
      <c r="Y24" s="7">
        <f t="shared" si="2"/>
        <v>22</v>
      </c>
      <c r="Z24" s="7">
        <f t="shared" si="2"/>
        <v>35</v>
      </c>
      <c r="AA24" s="7">
        <f t="shared" si="2"/>
        <v>0.2</v>
      </c>
      <c r="AB24" s="7">
        <f t="shared" si="2"/>
        <v>0</v>
      </c>
      <c r="AC24" s="7">
        <v>4.2</v>
      </c>
    </row>
    <row r="25" spans="1:29" ht="77.25" thickBot="1">
      <c r="A25" s="97" t="s">
        <v>136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</row>
    <row r="26" spans="1:29" ht="77.25" thickBot="1">
      <c r="A26" s="97" t="s">
        <v>12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9"/>
    </row>
    <row r="27" spans="1:29" ht="68.25" customHeight="1">
      <c r="A27" s="100" t="s">
        <v>30</v>
      </c>
      <c r="B27" s="102" t="s">
        <v>22</v>
      </c>
      <c r="C27" s="89" t="s">
        <v>69</v>
      </c>
      <c r="D27" s="89" t="s">
        <v>70</v>
      </c>
      <c r="E27" s="89" t="s">
        <v>71</v>
      </c>
      <c r="F27" s="89" t="s">
        <v>72</v>
      </c>
      <c r="G27" s="89" t="s">
        <v>73</v>
      </c>
      <c r="H27" s="89" t="s">
        <v>74</v>
      </c>
      <c r="I27" s="89" t="s">
        <v>75</v>
      </c>
      <c r="J27" s="89" t="s">
        <v>76</v>
      </c>
      <c r="K27" s="89" t="s">
        <v>77</v>
      </c>
      <c r="L27" s="87" t="s">
        <v>78</v>
      </c>
      <c r="M27" s="89" t="s">
        <v>100</v>
      </c>
      <c r="N27" s="91" t="s">
        <v>79</v>
      </c>
      <c r="O27" s="89" t="s">
        <v>80</v>
      </c>
      <c r="P27" s="89" t="s">
        <v>81</v>
      </c>
      <c r="Q27" s="89" t="s">
        <v>82</v>
      </c>
      <c r="R27" s="89" t="s">
        <v>83</v>
      </c>
      <c r="S27" s="89" t="s">
        <v>84</v>
      </c>
      <c r="T27" s="89" t="s">
        <v>85</v>
      </c>
      <c r="U27" s="89" t="s">
        <v>86</v>
      </c>
      <c r="V27" s="89" t="s">
        <v>87</v>
      </c>
      <c r="W27" s="89" t="s">
        <v>88</v>
      </c>
      <c r="X27" s="89" t="s">
        <v>89</v>
      </c>
      <c r="Y27" s="89" t="s">
        <v>90</v>
      </c>
      <c r="Z27" s="89" t="s">
        <v>91</v>
      </c>
      <c r="AA27" s="89" t="s">
        <v>92</v>
      </c>
      <c r="AB27" s="87" t="s">
        <v>98</v>
      </c>
      <c r="AC27" s="89" t="s">
        <v>93</v>
      </c>
    </row>
    <row r="28" spans="1:29" ht="409.5" customHeight="1" thickBot="1">
      <c r="A28" s="101"/>
      <c r="B28" s="103"/>
      <c r="C28" s="90"/>
      <c r="D28" s="90"/>
      <c r="E28" s="90"/>
      <c r="F28" s="90"/>
      <c r="G28" s="90"/>
      <c r="H28" s="90"/>
      <c r="I28" s="90"/>
      <c r="J28" s="90"/>
      <c r="K28" s="90"/>
      <c r="L28" s="88"/>
      <c r="M28" s="90"/>
      <c r="N28" s="92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88"/>
      <c r="AC28" s="90"/>
    </row>
    <row r="29" spans="1:29" s="28" customFormat="1" ht="77.25" thickBot="1">
      <c r="A29" s="7">
        <v>1</v>
      </c>
      <c r="B29" s="20">
        <v>2</v>
      </c>
      <c r="C29" s="7">
        <v>3</v>
      </c>
      <c r="D29" s="21">
        <v>4</v>
      </c>
      <c r="E29" s="7">
        <v>5</v>
      </c>
      <c r="F29" s="7">
        <v>6</v>
      </c>
      <c r="G29" s="7">
        <v>7</v>
      </c>
      <c r="H29" s="7" t="s">
        <v>47</v>
      </c>
      <c r="I29" s="21">
        <v>9</v>
      </c>
      <c r="J29" s="7">
        <v>10</v>
      </c>
      <c r="K29" s="7">
        <v>11</v>
      </c>
      <c r="L29" s="15">
        <v>12</v>
      </c>
      <c r="M29" s="7">
        <v>13</v>
      </c>
      <c r="N29" s="14">
        <v>14</v>
      </c>
      <c r="O29" s="7">
        <v>15</v>
      </c>
      <c r="P29" s="14">
        <v>16</v>
      </c>
      <c r="Q29" s="7">
        <v>17</v>
      </c>
      <c r="R29" s="14">
        <v>18</v>
      </c>
      <c r="S29" s="7">
        <v>19</v>
      </c>
      <c r="T29" s="14">
        <v>20</v>
      </c>
      <c r="U29" s="7">
        <v>21</v>
      </c>
      <c r="V29" s="14">
        <v>22</v>
      </c>
      <c r="W29" s="7">
        <v>23</v>
      </c>
      <c r="X29" s="14">
        <v>24</v>
      </c>
      <c r="Y29" s="7">
        <v>25</v>
      </c>
      <c r="Z29" s="13">
        <v>26</v>
      </c>
      <c r="AA29" s="14">
        <v>27</v>
      </c>
      <c r="AB29" s="15">
        <v>28</v>
      </c>
      <c r="AC29" s="7">
        <v>30</v>
      </c>
    </row>
    <row r="30" spans="1:29" s="32" customFormat="1" ht="77.25" thickBot="1">
      <c r="A30" s="97" t="s">
        <v>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9"/>
    </row>
    <row r="31" spans="1:29" ht="153.75" thickBot="1">
      <c r="A31" s="7">
        <v>9</v>
      </c>
      <c r="B31" s="8" t="s">
        <v>94</v>
      </c>
      <c r="C31" s="41"/>
      <c r="D31" s="9"/>
      <c r="E31" s="9"/>
      <c r="F31" s="9">
        <v>30</v>
      </c>
      <c r="G31" s="9"/>
      <c r="H31" s="9"/>
      <c r="I31" s="9"/>
      <c r="J31" s="9"/>
      <c r="K31" s="9"/>
      <c r="L31" s="10"/>
      <c r="M31" s="41"/>
      <c r="N31" s="9"/>
      <c r="O31" s="41"/>
      <c r="P31" s="10"/>
      <c r="Q31" s="41">
        <v>150</v>
      </c>
      <c r="R31" s="10"/>
      <c r="S31" s="41"/>
      <c r="T31" s="10"/>
      <c r="U31" s="41"/>
      <c r="V31" s="10">
        <v>7</v>
      </c>
      <c r="W31" s="41"/>
      <c r="X31" s="10"/>
      <c r="Y31" s="41">
        <v>6</v>
      </c>
      <c r="Z31" s="9"/>
      <c r="AA31" s="10"/>
      <c r="AB31" s="11"/>
      <c r="AC31" s="41"/>
    </row>
    <row r="32" spans="1:29" ht="77.25" thickBot="1">
      <c r="A32" s="41">
        <v>10</v>
      </c>
      <c r="B32" s="8" t="s">
        <v>6</v>
      </c>
      <c r="C32" s="41"/>
      <c r="D32" s="9"/>
      <c r="E32" s="9"/>
      <c r="F32" s="9"/>
      <c r="G32" s="9"/>
      <c r="H32" s="9"/>
      <c r="I32" s="12"/>
      <c r="J32" s="12"/>
      <c r="K32" s="9"/>
      <c r="L32" s="10"/>
      <c r="M32" s="41"/>
      <c r="N32" s="13"/>
      <c r="O32" s="7"/>
      <c r="P32" s="14"/>
      <c r="Q32" s="7"/>
      <c r="R32" s="14"/>
      <c r="S32" s="7"/>
      <c r="T32" s="14"/>
      <c r="U32" s="7"/>
      <c r="V32" s="14"/>
      <c r="W32" s="7"/>
      <c r="X32" s="14"/>
      <c r="Y32" s="7">
        <v>15</v>
      </c>
      <c r="Z32" s="13"/>
      <c r="AA32" s="14">
        <v>0.5</v>
      </c>
      <c r="AB32" s="15"/>
      <c r="AC32" s="7"/>
    </row>
    <row r="33" spans="1:29" ht="77.25" thickBot="1">
      <c r="A33" s="41">
        <v>11</v>
      </c>
      <c r="B33" s="8" t="s">
        <v>53</v>
      </c>
      <c r="C33" s="41">
        <v>40</v>
      </c>
      <c r="D33" s="9"/>
      <c r="E33" s="9"/>
      <c r="F33" s="9"/>
      <c r="G33" s="9"/>
      <c r="H33" s="9"/>
      <c r="I33" s="12"/>
      <c r="J33" s="12"/>
      <c r="K33" s="9"/>
      <c r="L33" s="10"/>
      <c r="M33" s="41"/>
      <c r="N33" s="13"/>
      <c r="O33" s="7"/>
      <c r="P33" s="14"/>
      <c r="Q33" s="7"/>
      <c r="R33" s="14"/>
      <c r="S33" s="7"/>
      <c r="T33" s="14"/>
      <c r="U33" s="7"/>
      <c r="V33" s="14">
        <v>5</v>
      </c>
      <c r="W33" s="7"/>
      <c r="X33" s="14"/>
      <c r="Y33" s="7"/>
      <c r="Z33" s="13"/>
      <c r="AA33" s="14"/>
      <c r="AB33" s="15"/>
      <c r="AC33" s="7"/>
    </row>
    <row r="34" spans="1:29" ht="230.25" thickBot="1">
      <c r="A34" s="41" t="s">
        <v>32</v>
      </c>
      <c r="B34" s="8" t="s">
        <v>120</v>
      </c>
      <c r="C34" s="7"/>
      <c r="D34" s="9"/>
      <c r="E34" s="9"/>
      <c r="F34" s="9"/>
      <c r="G34" s="9"/>
      <c r="H34" s="9"/>
      <c r="I34" s="9"/>
      <c r="J34" s="9">
        <v>150</v>
      </c>
      <c r="K34" s="9"/>
      <c r="L34" s="10"/>
      <c r="M34" s="41"/>
      <c r="N34" s="13"/>
      <c r="O34" s="7"/>
      <c r="P34" s="14"/>
      <c r="Q34" s="7"/>
      <c r="R34" s="14"/>
      <c r="S34" s="7"/>
      <c r="T34" s="14"/>
      <c r="U34" s="7"/>
      <c r="V34" s="14"/>
      <c r="W34" s="7"/>
      <c r="X34" s="14"/>
      <c r="Y34" s="7"/>
      <c r="Z34" s="13"/>
      <c r="AA34" s="14"/>
      <c r="AB34" s="15"/>
      <c r="AC34" s="7"/>
    </row>
    <row r="35" spans="1:29" ht="77.25" thickBot="1">
      <c r="A35" s="1"/>
      <c r="B35" s="16" t="s">
        <v>29</v>
      </c>
      <c r="C35" s="1">
        <f>SUM(C31:C34)</f>
        <v>40</v>
      </c>
      <c r="D35" s="1">
        <f aca="true" t="shared" si="3" ref="D35:AC35">SUM(D31:D34)</f>
        <v>0</v>
      </c>
      <c r="E35" s="1">
        <f t="shared" si="3"/>
        <v>0</v>
      </c>
      <c r="F35" s="1">
        <f t="shared" si="3"/>
        <v>30</v>
      </c>
      <c r="G35" s="1">
        <f t="shared" si="3"/>
        <v>0</v>
      </c>
      <c r="H35" s="1">
        <f t="shared" si="3"/>
        <v>0</v>
      </c>
      <c r="I35" s="1">
        <f t="shared" si="3"/>
        <v>0</v>
      </c>
      <c r="J35" s="1">
        <f t="shared" si="3"/>
        <v>150</v>
      </c>
      <c r="K35" s="1">
        <f t="shared" si="3"/>
        <v>0</v>
      </c>
      <c r="L35" s="17">
        <f t="shared" si="3"/>
        <v>0</v>
      </c>
      <c r="M35" s="1">
        <f t="shared" si="3"/>
        <v>0</v>
      </c>
      <c r="N35" s="18">
        <f t="shared" si="3"/>
        <v>0</v>
      </c>
      <c r="O35" s="1">
        <f t="shared" si="3"/>
        <v>0</v>
      </c>
      <c r="P35" s="1">
        <f t="shared" si="3"/>
        <v>0</v>
      </c>
      <c r="Q35" s="1">
        <f t="shared" si="3"/>
        <v>150</v>
      </c>
      <c r="R35" s="1">
        <f t="shared" si="3"/>
        <v>0</v>
      </c>
      <c r="S35" s="1">
        <f t="shared" si="3"/>
        <v>0</v>
      </c>
      <c r="T35" s="1">
        <f t="shared" si="3"/>
        <v>0</v>
      </c>
      <c r="U35" s="1">
        <f t="shared" si="3"/>
        <v>0</v>
      </c>
      <c r="V35" s="1">
        <f t="shared" si="3"/>
        <v>12</v>
      </c>
      <c r="W35" s="1">
        <f t="shared" si="3"/>
        <v>0</v>
      </c>
      <c r="X35" s="1">
        <f t="shared" si="3"/>
        <v>0</v>
      </c>
      <c r="Y35" s="1">
        <f t="shared" si="3"/>
        <v>21</v>
      </c>
      <c r="Z35" s="1">
        <f t="shared" si="3"/>
        <v>0</v>
      </c>
      <c r="AA35" s="1">
        <f t="shared" si="3"/>
        <v>0.5</v>
      </c>
      <c r="AB35" s="17">
        <f t="shared" si="3"/>
        <v>0</v>
      </c>
      <c r="AC35" s="1">
        <f t="shared" si="3"/>
        <v>0</v>
      </c>
    </row>
    <row r="36" spans="1:29" s="31" customFormat="1" ht="77.25" thickBot="1">
      <c r="A36" s="97" t="s">
        <v>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9"/>
    </row>
    <row r="37" spans="1:29" ht="153.75" thickBot="1">
      <c r="A37" s="41">
        <v>12</v>
      </c>
      <c r="B37" s="8" t="s">
        <v>52</v>
      </c>
      <c r="C37" s="41"/>
      <c r="D37" s="9"/>
      <c r="E37" s="9"/>
      <c r="F37" s="9"/>
      <c r="G37" s="9"/>
      <c r="H37" s="9"/>
      <c r="I37" s="9">
        <v>100</v>
      </c>
      <c r="J37" s="9"/>
      <c r="K37" s="9"/>
      <c r="L37" s="10"/>
      <c r="M37" s="41"/>
      <c r="N37" s="9"/>
      <c r="O37" s="41"/>
      <c r="P37" s="10"/>
      <c r="Q37" s="41"/>
      <c r="R37" s="10"/>
      <c r="S37" s="41"/>
      <c r="T37" s="10"/>
      <c r="U37" s="41"/>
      <c r="V37" s="10"/>
      <c r="W37" s="41"/>
      <c r="X37" s="10"/>
      <c r="Y37" s="41"/>
      <c r="Z37" s="9"/>
      <c r="AA37" s="10"/>
      <c r="AB37" s="11"/>
      <c r="AC37" s="41"/>
    </row>
    <row r="38" spans="1:29" ht="153.75" thickBot="1">
      <c r="A38" s="41">
        <v>13</v>
      </c>
      <c r="B38" s="8" t="s">
        <v>107</v>
      </c>
      <c r="C38" s="41"/>
      <c r="D38" s="9"/>
      <c r="E38" s="9"/>
      <c r="F38" s="9"/>
      <c r="G38" s="9"/>
      <c r="H38" s="9">
        <v>19</v>
      </c>
      <c r="I38" s="9">
        <v>94</v>
      </c>
      <c r="J38" s="9"/>
      <c r="K38" s="9"/>
      <c r="L38" s="10"/>
      <c r="M38" s="41">
        <v>37</v>
      </c>
      <c r="N38" s="9"/>
      <c r="O38" s="41"/>
      <c r="P38" s="14"/>
      <c r="Q38" s="7"/>
      <c r="R38" s="14"/>
      <c r="S38" s="7"/>
      <c r="T38" s="14"/>
      <c r="U38" s="7">
        <v>5</v>
      </c>
      <c r="V38" s="14">
        <v>4</v>
      </c>
      <c r="W38" s="7"/>
      <c r="X38" s="14"/>
      <c r="Y38" s="7">
        <v>3</v>
      </c>
      <c r="Z38" s="13"/>
      <c r="AA38" s="14"/>
      <c r="AB38" s="15"/>
      <c r="AC38" s="7"/>
    </row>
    <row r="39" spans="1:29" ht="153.75" thickBot="1">
      <c r="A39" s="41">
        <v>14</v>
      </c>
      <c r="B39" s="8" t="s">
        <v>112</v>
      </c>
      <c r="C39" s="7">
        <v>28</v>
      </c>
      <c r="D39" s="9"/>
      <c r="E39" s="9"/>
      <c r="F39" s="9"/>
      <c r="G39" s="9"/>
      <c r="H39" s="9"/>
      <c r="I39" s="9"/>
      <c r="J39" s="9"/>
      <c r="K39" s="9"/>
      <c r="L39" s="11"/>
      <c r="M39" s="41"/>
      <c r="N39" s="13">
        <v>79</v>
      </c>
      <c r="O39" s="7"/>
      <c r="P39" s="14"/>
      <c r="Q39" s="7">
        <v>26</v>
      </c>
      <c r="R39" s="14"/>
      <c r="S39" s="7"/>
      <c r="T39" s="14"/>
      <c r="U39" s="7"/>
      <c r="V39" s="14"/>
      <c r="W39" s="7">
        <v>8</v>
      </c>
      <c r="X39" s="14"/>
      <c r="Y39" s="7"/>
      <c r="Z39" s="13"/>
      <c r="AA39" s="14"/>
      <c r="AB39" s="15"/>
      <c r="AC39" s="7"/>
    </row>
    <row r="40" spans="1:29" ht="77.25" thickBot="1">
      <c r="A40" s="41">
        <v>15</v>
      </c>
      <c r="B40" s="8" t="s">
        <v>102</v>
      </c>
      <c r="C40" s="7"/>
      <c r="D40" s="9"/>
      <c r="E40" s="9">
        <v>2.5</v>
      </c>
      <c r="F40" s="9"/>
      <c r="G40" s="9"/>
      <c r="H40" s="9"/>
      <c r="I40" s="9">
        <v>10</v>
      </c>
      <c r="J40" s="9"/>
      <c r="K40" s="9"/>
      <c r="L40" s="11"/>
      <c r="M40" s="41"/>
      <c r="N40" s="9"/>
      <c r="O40" s="9"/>
      <c r="P40" s="14"/>
      <c r="Q40" s="7"/>
      <c r="R40" s="14"/>
      <c r="S40" s="7"/>
      <c r="T40" s="14"/>
      <c r="U40" s="7"/>
      <c r="V40" s="14">
        <v>1</v>
      </c>
      <c r="W40" s="7"/>
      <c r="X40" s="14"/>
      <c r="Y40" s="7">
        <v>0.8</v>
      </c>
      <c r="Z40" s="13"/>
      <c r="AA40" s="14"/>
      <c r="AB40" s="15"/>
      <c r="AC40" s="7"/>
    </row>
    <row r="41" spans="1:29" ht="153.75" thickBot="1">
      <c r="A41" s="41">
        <v>16</v>
      </c>
      <c r="B41" s="8" t="s">
        <v>127</v>
      </c>
      <c r="C41" s="7"/>
      <c r="D41" s="9"/>
      <c r="E41" s="9"/>
      <c r="F41" s="9"/>
      <c r="G41" s="9">
        <v>53</v>
      </c>
      <c r="H41" s="9"/>
      <c r="I41" s="9">
        <v>83</v>
      </c>
      <c r="J41" s="9"/>
      <c r="K41" s="9"/>
      <c r="L41" s="11"/>
      <c r="M41" s="7"/>
      <c r="N41" s="9"/>
      <c r="O41" s="9"/>
      <c r="P41" s="14"/>
      <c r="Q41" s="7"/>
      <c r="R41" s="14"/>
      <c r="S41" s="7"/>
      <c r="T41" s="14"/>
      <c r="U41" s="7"/>
      <c r="V41" s="14">
        <v>10</v>
      </c>
      <c r="W41" s="7"/>
      <c r="X41" s="14"/>
      <c r="Y41" s="7"/>
      <c r="Z41" s="13"/>
      <c r="AA41" s="14"/>
      <c r="AB41" s="15"/>
      <c r="AC41" s="7"/>
    </row>
    <row r="42" spans="1:29" ht="153.75" thickBot="1">
      <c r="A42" s="41">
        <v>17</v>
      </c>
      <c r="B42" s="8" t="s">
        <v>40</v>
      </c>
      <c r="C42" s="7"/>
      <c r="D42" s="9"/>
      <c r="E42" s="9"/>
      <c r="F42" s="9"/>
      <c r="G42" s="9"/>
      <c r="H42" s="9"/>
      <c r="I42" s="9"/>
      <c r="J42" s="9"/>
      <c r="K42" s="9">
        <v>30</v>
      </c>
      <c r="L42" s="11"/>
      <c r="M42" s="41"/>
      <c r="N42" s="13"/>
      <c r="O42" s="7"/>
      <c r="P42" s="14"/>
      <c r="Q42" s="7"/>
      <c r="R42" s="14"/>
      <c r="S42" s="7"/>
      <c r="T42" s="14"/>
      <c r="U42" s="7"/>
      <c r="V42" s="14"/>
      <c r="W42" s="7"/>
      <c r="X42" s="14"/>
      <c r="Y42" s="7">
        <v>15</v>
      </c>
      <c r="Z42" s="13"/>
      <c r="AA42" s="14"/>
      <c r="AB42" s="15"/>
      <c r="AC42" s="7"/>
    </row>
    <row r="43" spans="1:29" ht="77.25" thickBot="1">
      <c r="A43" s="41" t="s">
        <v>32</v>
      </c>
      <c r="B43" s="8" t="s">
        <v>28</v>
      </c>
      <c r="C43" s="41">
        <v>70</v>
      </c>
      <c r="D43" s="9"/>
      <c r="E43" s="9"/>
      <c r="F43" s="9"/>
      <c r="G43" s="9"/>
      <c r="H43" s="9"/>
      <c r="I43" s="9"/>
      <c r="J43" s="9"/>
      <c r="K43" s="9"/>
      <c r="L43" s="11"/>
      <c r="M43" s="41"/>
      <c r="N43" s="13"/>
      <c r="O43" s="7"/>
      <c r="P43" s="14"/>
      <c r="Q43" s="7"/>
      <c r="R43" s="14"/>
      <c r="S43" s="7"/>
      <c r="T43" s="14"/>
      <c r="U43" s="7"/>
      <c r="V43" s="14"/>
      <c r="W43" s="7"/>
      <c r="X43" s="14"/>
      <c r="Y43" s="7"/>
      <c r="Z43" s="13"/>
      <c r="AA43" s="14"/>
      <c r="AB43" s="15"/>
      <c r="AC43" s="7"/>
    </row>
    <row r="44" spans="1:29" ht="77.25" thickBot="1">
      <c r="A44" s="41" t="s">
        <v>32</v>
      </c>
      <c r="B44" s="8" t="s">
        <v>7</v>
      </c>
      <c r="C44" s="7"/>
      <c r="D44" s="9">
        <v>70</v>
      </c>
      <c r="E44" s="9"/>
      <c r="F44" s="9"/>
      <c r="G44" s="9"/>
      <c r="H44" s="9"/>
      <c r="I44" s="9"/>
      <c r="J44" s="9"/>
      <c r="K44" s="9"/>
      <c r="L44" s="11"/>
      <c r="M44" s="41"/>
      <c r="N44" s="13"/>
      <c r="O44" s="7"/>
      <c r="P44" s="14"/>
      <c r="Q44" s="7"/>
      <c r="R44" s="14"/>
      <c r="S44" s="7"/>
      <c r="T44" s="14"/>
      <c r="U44" s="7"/>
      <c r="V44" s="14"/>
      <c r="W44" s="7"/>
      <c r="X44" s="14"/>
      <c r="Y44" s="7"/>
      <c r="Z44" s="13"/>
      <c r="AA44" s="14"/>
      <c r="AB44" s="15"/>
      <c r="AC44" s="7"/>
    </row>
    <row r="45" spans="1:29" ht="306.75" thickBot="1">
      <c r="A45" s="41" t="s">
        <v>32</v>
      </c>
      <c r="B45" s="8" t="s">
        <v>65</v>
      </c>
      <c r="C45" s="7"/>
      <c r="D45" s="9"/>
      <c r="E45" s="9"/>
      <c r="F45" s="9"/>
      <c r="G45" s="9"/>
      <c r="H45" s="9"/>
      <c r="I45" s="9"/>
      <c r="J45" s="9"/>
      <c r="K45" s="9"/>
      <c r="L45" s="11"/>
      <c r="M45" s="41"/>
      <c r="N45" s="13"/>
      <c r="O45" s="7"/>
      <c r="P45" s="14"/>
      <c r="Q45" s="7"/>
      <c r="R45" s="14">
        <v>200</v>
      </c>
      <c r="S45" s="7"/>
      <c r="T45" s="14"/>
      <c r="U45" s="7"/>
      <c r="V45" s="14"/>
      <c r="W45" s="7"/>
      <c r="X45" s="14"/>
      <c r="Y45" s="7"/>
      <c r="Z45" s="13"/>
      <c r="AA45" s="14"/>
      <c r="AB45" s="15"/>
      <c r="AC45" s="7"/>
    </row>
    <row r="46" spans="1:29" ht="77.25" thickBot="1">
      <c r="A46" s="7"/>
      <c r="B46" s="19" t="s">
        <v>29</v>
      </c>
      <c r="C46" s="7">
        <f>SUM(C37:C45)</f>
        <v>98</v>
      </c>
      <c r="D46" s="7">
        <f aca="true" t="shared" si="4" ref="D46:Q46">SUM(D37:D45)</f>
        <v>70</v>
      </c>
      <c r="E46" s="7">
        <f t="shared" si="4"/>
        <v>2.5</v>
      </c>
      <c r="F46" s="7">
        <f t="shared" si="4"/>
        <v>0</v>
      </c>
      <c r="G46" s="7">
        <f t="shared" si="4"/>
        <v>53</v>
      </c>
      <c r="H46" s="7">
        <f t="shared" si="4"/>
        <v>19</v>
      </c>
      <c r="I46" s="7">
        <f t="shared" si="4"/>
        <v>287</v>
      </c>
      <c r="J46" s="7">
        <f t="shared" si="4"/>
        <v>0</v>
      </c>
      <c r="K46" s="7">
        <f t="shared" si="4"/>
        <v>30</v>
      </c>
      <c r="L46" s="15">
        <f t="shared" si="4"/>
        <v>0</v>
      </c>
      <c r="M46" s="7">
        <f t="shared" si="4"/>
        <v>37</v>
      </c>
      <c r="N46" s="13">
        <f t="shared" si="4"/>
        <v>79</v>
      </c>
      <c r="O46" s="7">
        <f t="shared" si="4"/>
        <v>0</v>
      </c>
      <c r="P46" s="7">
        <f t="shared" si="4"/>
        <v>0</v>
      </c>
      <c r="Q46" s="7">
        <f t="shared" si="4"/>
        <v>26</v>
      </c>
      <c r="R46" s="7">
        <f>SUM(R37:R45)</f>
        <v>200</v>
      </c>
      <c r="S46" s="7">
        <f>SUM(S37:S45)</f>
        <v>0</v>
      </c>
      <c r="T46" s="7">
        <f>SUM(T37:T45)</f>
        <v>0</v>
      </c>
      <c r="U46" s="7">
        <f>SUM(U37:U45)</f>
        <v>5</v>
      </c>
      <c r="V46" s="7">
        <f>SUM(V37:V45)</f>
        <v>15</v>
      </c>
      <c r="W46" s="7">
        <f aca="true" t="shared" si="5" ref="W46:AC46">SUM(W37:W44)</f>
        <v>8</v>
      </c>
      <c r="X46" s="7">
        <f t="shared" si="5"/>
        <v>0</v>
      </c>
      <c r="Y46" s="7">
        <f t="shared" si="5"/>
        <v>18.8</v>
      </c>
      <c r="Z46" s="7">
        <f t="shared" si="5"/>
        <v>0</v>
      </c>
      <c r="AA46" s="7">
        <f t="shared" si="5"/>
        <v>0</v>
      </c>
      <c r="AB46" s="15">
        <f t="shared" si="5"/>
        <v>0</v>
      </c>
      <c r="AC46" s="7">
        <f t="shared" si="5"/>
        <v>0</v>
      </c>
    </row>
    <row r="47" spans="1:29" ht="77.25" thickBot="1">
      <c r="A47" s="41"/>
      <c r="B47" s="8" t="s">
        <v>49</v>
      </c>
      <c r="C47" s="7"/>
      <c r="D47" s="7"/>
      <c r="E47" s="7"/>
      <c r="F47" s="7"/>
      <c r="G47" s="7"/>
      <c r="H47" s="7"/>
      <c r="I47" s="7"/>
      <c r="J47" s="7"/>
      <c r="K47" s="7"/>
      <c r="L47" s="15"/>
      <c r="M47" s="7"/>
      <c r="N47" s="1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5"/>
      <c r="AC47" s="7" t="s">
        <v>61</v>
      </c>
    </row>
    <row r="48" spans="1:29" ht="77.25" thickBot="1">
      <c r="A48" s="41"/>
      <c r="B48" s="8" t="s">
        <v>9</v>
      </c>
      <c r="C48" s="7">
        <f>SUM(C35+C46)</f>
        <v>138</v>
      </c>
      <c r="D48" s="7">
        <f aca="true" t="shared" si="6" ref="D48:AB48">SUM(D35+D46)</f>
        <v>70</v>
      </c>
      <c r="E48" s="7">
        <f t="shared" si="6"/>
        <v>2.5</v>
      </c>
      <c r="F48" s="7">
        <f t="shared" si="6"/>
        <v>30</v>
      </c>
      <c r="G48" s="7">
        <f t="shared" si="6"/>
        <v>53</v>
      </c>
      <c r="H48" s="7">
        <f t="shared" si="6"/>
        <v>19</v>
      </c>
      <c r="I48" s="7">
        <f t="shared" si="6"/>
        <v>287</v>
      </c>
      <c r="J48" s="7">
        <f t="shared" si="6"/>
        <v>150</v>
      </c>
      <c r="K48" s="7">
        <f t="shared" si="6"/>
        <v>30</v>
      </c>
      <c r="L48" s="15">
        <f t="shared" si="6"/>
        <v>0</v>
      </c>
      <c r="M48" s="7">
        <f t="shared" si="6"/>
        <v>37</v>
      </c>
      <c r="N48" s="13">
        <f t="shared" si="6"/>
        <v>79</v>
      </c>
      <c r="O48" s="7">
        <f t="shared" si="6"/>
        <v>0</v>
      </c>
      <c r="P48" s="7">
        <f t="shared" si="6"/>
        <v>0</v>
      </c>
      <c r="Q48" s="7">
        <f t="shared" si="6"/>
        <v>176</v>
      </c>
      <c r="R48" s="7">
        <f t="shared" si="6"/>
        <v>200</v>
      </c>
      <c r="S48" s="7">
        <f t="shared" si="6"/>
        <v>0</v>
      </c>
      <c r="T48" s="7">
        <f t="shared" si="6"/>
        <v>0</v>
      </c>
      <c r="U48" s="7">
        <f t="shared" si="6"/>
        <v>5</v>
      </c>
      <c r="V48" s="7">
        <f t="shared" si="6"/>
        <v>27</v>
      </c>
      <c r="W48" s="7">
        <f t="shared" si="6"/>
        <v>8</v>
      </c>
      <c r="X48" s="7">
        <f t="shared" si="6"/>
        <v>0</v>
      </c>
      <c r="Y48" s="7">
        <f t="shared" si="6"/>
        <v>39.8</v>
      </c>
      <c r="Z48" s="7">
        <f t="shared" si="6"/>
        <v>0</v>
      </c>
      <c r="AA48" s="7">
        <f t="shared" si="6"/>
        <v>0.5</v>
      </c>
      <c r="AB48" s="15">
        <f t="shared" si="6"/>
        <v>0</v>
      </c>
      <c r="AC48" s="7">
        <v>4.2</v>
      </c>
    </row>
    <row r="49" spans="1:29" ht="77.25" thickBot="1">
      <c r="A49" s="97" t="s">
        <v>136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9"/>
    </row>
    <row r="50" spans="1:29" ht="77.25" thickBot="1">
      <c r="A50" s="97" t="s">
        <v>13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9"/>
    </row>
    <row r="51" spans="1:29" ht="68.25" customHeight="1">
      <c r="A51" s="100" t="s">
        <v>30</v>
      </c>
      <c r="B51" s="102" t="s">
        <v>22</v>
      </c>
      <c r="C51" s="89" t="s">
        <v>69</v>
      </c>
      <c r="D51" s="89" t="s">
        <v>70</v>
      </c>
      <c r="E51" s="89" t="s">
        <v>71</v>
      </c>
      <c r="F51" s="89" t="s">
        <v>72</v>
      </c>
      <c r="G51" s="89" t="s">
        <v>73</v>
      </c>
      <c r="H51" s="89" t="s">
        <v>74</v>
      </c>
      <c r="I51" s="89" t="s">
        <v>75</v>
      </c>
      <c r="J51" s="89" t="s">
        <v>76</v>
      </c>
      <c r="K51" s="89" t="s">
        <v>77</v>
      </c>
      <c r="L51" s="87" t="s">
        <v>78</v>
      </c>
      <c r="M51" s="89" t="s">
        <v>100</v>
      </c>
      <c r="N51" s="91" t="s">
        <v>79</v>
      </c>
      <c r="O51" s="89" t="s">
        <v>80</v>
      </c>
      <c r="P51" s="89" t="s">
        <v>81</v>
      </c>
      <c r="Q51" s="89" t="s">
        <v>82</v>
      </c>
      <c r="R51" s="89" t="s">
        <v>83</v>
      </c>
      <c r="S51" s="89" t="s">
        <v>84</v>
      </c>
      <c r="T51" s="89" t="s">
        <v>85</v>
      </c>
      <c r="U51" s="89" t="s">
        <v>86</v>
      </c>
      <c r="V51" s="89" t="s">
        <v>87</v>
      </c>
      <c r="W51" s="89" t="s">
        <v>88</v>
      </c>
      <c r="X51" s="89" t="s">
        <v>89</v>
      </c>
      <c r="Y51" s="89" t="s">
        <v>90</v>
      </c>
      <c r="Z51" s="89" t="s">
        <v>91</v>
      </c>
      <c r="AA51" s="89" t="s">
        <v>92</v>
      </c>
      <c r="AB51" s="87" t="s">
        <v>98</v>
      </c>
      <c r="AC51" s="89" t="s">
        <v>93</v>
      </c>
    </row>
    <row r="52" spans="1:29" ht="409.5" customHeight="1" thickBot="1">
      <c r="A52" s="101"/>
      <c r="B52" s="103"/>
      <c r="C52" s="90"/>
      <c r="D52" s="90"/>
      <c r="E52" s="90"/>
      <c r="F52" s="90"/>
      <c r="G52" s="90"/>
      <c r="H52" s="90"/>
      <c r="I52" s="90"/>
      <c r="J52" s="90"/>
      <c r="K52" s="90"/>
      <c r="L52" s="88"/>
      <c r="M52" s="90"/>
      <c r="N52" s="92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88"/>
      <c r="AC52" s="90"/>
    </row>
    <row r="53" spans="1:29" ht="77.25" thickBot="1">
      <c r="A53" s="1">
        <v>1</v>
      </c>
      <c r="B53" s="2">
        <v>2</v>
      </c>
      <c r="C53" s="40">
        <v>3</v>
      </c>
      <c r="D53" s="3">
        <v>4</v>
      </c>
      <c r="E53" s="40">
        <v>5</v>
      </c>
      <c r="F53" s="40">
        <v>6</v>
      </c>
      <c r="G53" s="40">
        <v>7</v>
      </c>
      <c r="H53" s="40" t="s">
        <v>47</v>
      </c>
      <c r="I53" s="3">
        <v>9</v>
      </c>
      <c r="J53" s="40">
        <v>10</v>
      </c>
      <c r="K53" s="40">
        <v>11</v>
      </c>
      <c r="L53" s="4">
        <v>12</v>
      </c>
      <c r="M53" s="40">
        <v>13</v>
      </c>
      <c r="N53" s="5">
        <v>14</v>
      </c>
      <c r="O53" s="40">
        <v>15</v>
      </c>
      <c r="P53" s="5">
        <v>16</v>
      </c>
      <c r="Q53" s="40">
        <v>17</v>
      </c>
      <c r="R53" s="5">
        <v>18</v>
      </c>
      <c r="S53" s="40">
        <v>19</v>
      </c>
      <c r="T53" s="5">
        <v>20</v>
      </c>
      <c r="U53" s="40">
        <v>21</v>
      </c>
      <c r="V53" s="5">
        <v>22</v>
      </c>
      <c r="W53" s="40">
        <v>23</v>
      </c>
      <c r="X53" s="5">
        <v>24</v>
      </c>
      <c r="Y53" s="40">
        <v>25</v>
      </c>
      <c r="Z53" s="6">
        <v>26</v>
      </c>
      <c r="AA53" s="5">
        <v>27</v>
      </c>
      <c r="AB53" s="4">
        <v>28</v>
      </c>
      <c r="AC53" s="40">
        <v>30</v>
      </c>
    </row>
    <row r="54" spans="1:29" s="31" customFormat="1" ht="77.25" thickBot="1">
      <c r="A54" s="97" t="s">
        <v>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9"/>
    </row>
    <row r="55" spans="1:29" ht="77.25" thickBot="1">
      <c r="A55" s="7">
        <v>18</v>
      </c>
      <c r="B55" s="8" t="s">
        <v>39</v>
      </c>
      <c r="C55" s="41"/>
      <c r="D55" s="9"/>
      <c r="E55" s="9"/>
      <c r="F55" s="9"/>
      <c r="G55" s="9"/>
      <c r="H55" s="9"/>
      <c r="I55" s="9"/>
      <c r="J55" s="9"/>
      <c r="K55" s="9"/>
      <c r="L55" s="10"/>
      <c r="M55" s="41"/>
      <c r="N55" s="9"/>
      <c r="O55" s="41"/>
      <c r="P55" s="10"/>
      <c r="Q55" s="41">
        <v>40</v>
      </c>
      <c r="R55" s="10"/>
      <c r="S55" s="41"/>
      <c r="T55" s="10"/>
      <c r="U55" s="41"/>
      <c r="V55" s="10">
        <v>8</v>
      </c>
      <c r="W55" s="41"/>
      <c r="X55" s="10">
        <v>60</v>
      </c>
      <c r="Y55" s="41"/>
      <c r="Z55" s="9"/>
      <c r="AA55" s="10"/>
      <c r="AB55" s="11"/>
      <c r="AC55" s="41"/>
    </row>
    <row r="56" spans="1:29" ht="153.75" thickBot="1">
      <c r="A56" s="41">
        <v>19</v>
      </c>
      <c r="B56" s="8" t="s">
        <v>58</v>
      </c>
      <c r="C56" s="7"/>
      <c r="D56" s="9"/>
      <c r="E56" s="9"/>
      <c r="F56" s="9"/>
      <c r="G56" s="9"/>
      <c r="H56" s="9"/>
      <c r="I56" s="12"/>
      <c r="J56" s="12"/>
      <c r="K56" s="13"/>
      <c r="L56" s="10"/>
      <c r="M56" s="41"/>
      <c r="N56" s="13"/>
      <c r="O56" s="7"/>
      <c r="P56" s="14">
        <v>21</v>
      </c>
      <c r="Q56" s="7"/>
      <c r="R56" s="14"/>
      <c r="S56" s="7"/>
      <c r="T56" s="14"/>
      <c r="U56" s="7"/>
      <c r="V56" s="14"/>
      <c r="W56" s="7"/>
      <c r="X56" s="14"/>
      <c r="Y56" s="7"/>
      <c r="Z56" s="13"/>
      <c r="AA56" s="14"/>
      <c r="AB56" s="15"/>
      <c r="AC56" s="7"/>
    </row>
    <row r="57" spans="1:29" ht="77.25" thickBot="1">
      <c r="A57" s="41">
        <v>20</v>
      </c>
      <c r="B57" s="8" t="s">
        <v>96</v>
      </c>
      <c r="C57" s="41"/>
      <c r="D57" s="9"/>
      <c r="E57" s="9"/>
      <c r="F57" s="9"/>
      <c r="G57" s="9"/>
      <c r="H57" s="9"/>
      <c r="I57" s="12"/>
      <c r="J57" s="12">
        <v>8</v>
      </c>
      <c r="K57" s="9"/>
      <c r="L57" s="10"/>
      <c r="M57" s="41"/>
      <c r="N57" s="13"/>
      <c r="O57" s="7"/>
      <c r="P57" s="14"/>
      <c r="Q57" s="7"/>
      <c r="R57" s="14"/>
      <c r="S57" s="7"/>
      <c r="T57" s="14"/>
      <c r="U57" s="7"/>
      <c r="V57" s="14"/>
      <c r="W57" s="7"/>
      <c r="X57" s="14"/>
      <c r="Y57" s="7">
        <v>15</v>
      </c>
      <c r="Z57" s="13"/>
      <c r="AA57" s="14">
        <v>0.5</v>
      </c>
      <c r="AB57" s="15"/>
      <c r="AC57" s="7"/>
    </row>
    <row r="58" spans="1:29" ht="153.75" thickBot="1">
      <c r="A58" s="41">
        <v>2</v>
      </c>
      <c r="B58" s="8" t="s">
        <v>51</v>
      </c>
      <c r="C58" s="41">
        <v>40</v>
      </c>
      <c r="D58" s="9"/>
      <c r="E58" s="9"/>
      <c r="F58" s="9"/>
      <c r="G58" s="9"/>
      <c r="H58" s="9"/>
      <c r="I58" s="12"/>
      <c r="J58" s="12"/>
      <c r="K58" s="9"/>
      <c r="L58" s="10"/>
      <c r="M58" s="41"/>
      <c r="N58" s="13"/>
      <c r="O58" s="7"/>
      <c r="P58" s="14"/>
      <c r="Q58" s="7"/>
      <c r="R58" s="14"/>
      <c r="S58" s="7"/>
      <c r="T58" s="14">
        <v>14</v>
      </c>
      <c r="U58" s="7"/>
      <c r="V58" s="14">
        <v>5</v>
      </c>
      <c r="W58" s="7"/>
      <c r="X58" s="14"/>
      <c r="Y58" s="7"/>
      <c r="Z58" s="13"/>
      <c r="AA58" s="14"/>
      <c r="AB58" s="15"/>
      <c r="AC58" s="7"/>
    </row>
    <row r="59" spans="1:29" ht="230.25" thickBot="1">
      <c r="A59" s="41" t="s">
        <v>32</v>
      </c>
      <c r="B59" s="8" t="s">
        <v>120</v>
      </c>
      <c r="C59" s="41"/>
      <c r="D59" s="9"/>
      <c r="E59" s="9"/>
      <c r="F59" s="9"/>
      <c r="G59" s="9"/>
      <c r="H59" s="9"/>
      <c r="I59" s="12"/>
      <c r="J59" s="9">
        <v>150</v>
      </c>
      <c r="K59" s="9"/>
      <c r="L59" s="10"/>
      <c r="M59" s="41"/>
      <c r="N59" s="13"/>
      <c r="O59" s="7"/>
      <c r="P59" s="14"/>
      <c r="Q59" s="7"/>
      <c r="R59" s="14"/>
      <c r="S59" s="7"/>
      <c r="T59" s="14"/>
      <c r="U59" s="7"/>
      <c r="V59" s="14"/>
      <c r="W59" s="7"/>
      <c r="X59" s="14"/>
      <c r="Y59" s="7"/>
      <c r="Z59" s="13"/>
      <c r="AA59" s="14"/>
      <c r="AB59" s="15"/>
      <c r="AC59" s="7"/>
    </row>
    <row r="60" spans="1:29" ht="77.25" thickBot="1">
      <c r="A60" s="1"/>
      <c r="B60" s="16" t="s">
        <v>29</v>
      </c>
      <c r="C60" s="1">
        <f>SUM(C55:C59)</f>
        <v>40</v>
      </c>
      <c r="D60" s="1">
        <f aca="true" t="shared" si="7" ref="D60:AC60">SUM(D55:D59)</f>
        <v>0</v>
      </c>
      <c r="E60" s="1">
        <f t="shared" si="7"/>
        <v>0</v>
      </c>
      <c r="F60" s="1">
        <f t="shared" si="7"/>
        <v>0</v>
      </c>
      <c r="G60" s="1">
        <f t="shared" si="7"/>
        <v>0</v>
      </c>
      <c r="H60" s="1">
        <f t="shared" si="7"/>
        <v>0</v>
      </c>
      <c r="I60" s="1">
        <f t="shared" si="7"/>
        <v>0</v>
      </c>
      <c r="J60" s="1">
        <f t="shared" si="7"/>
        <v>158</v>
      </c>
      <c r="K60" s="1">
        <f t="shared" si="7"/>
        <v>0</v>
      </c>
      <c r="L60" s="17">
        <f t="shared" si="7"/>
        <v>0</v>
      </c>
      <c r="M60" s="1">
        <f t="shared" si="7"/>
        <v>0</v>
      </c>
      <c r="N60" s="18">
        <f t="shared" si="7"/>
        <v>0</v>
      </c>
      <c r="O60" s="1">
        <f t="shared" si="7"/>
        <v>0</v>
      </c>
      <c r="P60" s="1">
        <f t="shared" si="7"/>
        <v>21</v>
      </c>
      <c r="Q60" s="1">
        <f t="shared" si="7"/>
        <v>40</v>
      </c>
      <c r="R60" s="1">
        <f t="shared" si="7"/>
        <v>0</v>
      </c>
      <c r="S60" s="1">
        <f t="shared" si="7"/>
        <v>0</v>
      </c>
      <c r="T60" s="1">
        <f t="shared" si="7"/>
        <v>14</v>
      </c>
      <c r="U60" s="1">
        <f t="shared" si="7"/>
        <v>0</v>
      </c>
      <c r="V60" s="1">
        <f t="shared" si="7"/>
        <v>13</v>
      </c>
      <c r="W60" s="1">
        <f t="shared" si="7"/>
        <v>0</v>
      </c>
      <c r="X60" s="1">
        <f t="shared" si="7"/>
        <v>60</v>
      </c>
      <c r="Y60" s="1">
        <f t="shared" si="7"/>
        <v>15</v>
      </c>
      <c r="Z60" s="1">
        <f t="shared" si="7"/>
        <v>0</v>
      </c>
      <c r="AA60" s="1">
        <f t="shared" si="7"/>
        <v>0.5</v>
      </c>
      <c r="AB60" s="17">
        <f t="shared" si="7"/>
        <v>0</v>
      </c>
      <c r="AC60" s="1">
        <f t="shared" si="7"/>
        <v>0</v>
      </c>
    </row>
    <row r="61" spans="1:29" s="31" customFormat="1" ht="77.25" thickBot="1">
      <c r="A61" s="97" t="s">
        <v>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9"/>
    </row>
    <row r="62" spans="1:29" ht="230.25" thickBot="1">
      <c r="A62" s="41">
        <v>21</v>
      </c>
      <c r="B62" s="8" t="s">
        <v>59</v>
      </c>
      <c r="C62" s="41"/>
      <c r="D62" s="9"/>
      <c r="E62" s="9"/>
      <c r="F62" s="9"/>
      <c r="G62" s="9"/>
      <c r="H62" s="9"/>
      <c r="I62" s="9">
        <v>100</v>
      </c>
      <c r="J62" s="9"/>
      <c r="K62" s="9"/>
      <c r="L62" s="10"/>
      <c r="M62" s="41"/>
      <c r="N62" s="9"/>
      <c r="O62" s="41"/>
      <c r="P62" s="10"/>
      <c r="Q62" s="41"/>
      <c r="R62" s="10"/>
      <c r="S62" s="41"/>
      <c r="T62" s="10"/>
      <c r="U62" s="41"/>
      <c r="V62" s="10"/>
      <c r="W62" s="41"/>
      <c r="X62" s="10"/>
      <c r="Y62" s="41"/>
      <c r="Z62" s="9"/>
      <c r="AA62" s="10"/>
      <c r="AB62" s="11"/>
      <c r="AC62" s="41"/>
    </row>
    <row r="63" spans="1:29" ht="153.75" thickBot="1">
      <c r="A63" s="51">
        <v>31</v>
      </c>
      <c r="B63" s="8" t="s">
        <v>105</v>
      </c>
      <c r="C63" s="51"/>
      <c r="D63" s="9"/>
      <c r="E63" s="9"/>
      <c r="F63" s="9">
        <v>8</v>
      </c>
      <c r="G63" s="9"/>
      <c r="H63" s="9">
        <v>60</v>
      </c>
      <c r="I63" s="9">
        <v>20</v>
      </c>
      <c r="J63" s="9"/>
      <c r="K63" s="9"/>
      <c r="L63" s="10"/>
      <c r="M63" s="51"/>
      <c r="N63" s="9"/>
      <c r="O63" s="51">
        <v>38</v>
      </c>
      <c r="P63" s="14"/>
      <c r="Q63" s="7"/>
      <c r="R63" s="14"/>
      <c r="S63" s="7"/>
      <c r="T63" s="14"/>
      <c r="U63" s="7"/>
      <c r="V63" s="14">
        <v>4</v>
      </c>
      <c r="W63" s="7"/>
      <c r="X63" s="14"/>
      <c r="Y63" s="7"/>
      <c r="Z63" s="13"/>
      <c r="AA63" s="14"/>
      <c r="AB63" s="15"/>
      <c r="AC63" s="7"/>
    </row>
    <row r="64" spans="1:29" ht="153.75" thickBot="1">
      <c r="A64" s="51">
        <v>32</v>
      </c>
      <c r="B64" s="19" t="s">
        <v>60</v>
      </c>
      <c r="C64" s="7">
        <v>28</v>
      </c>
      <c r="D64" s="9"/>
      <c r="E64" s="9"/>
      <c r="F64" s="9"/>
      <c r="G64" s="13"/>
      <c r="H64" s="13"/>
      <c r="I64" s="13"/>
      <c r="J64" s="13"/>
      <c r="K64" s="13"/>
      <c r="L64" s="15"/>
      <c r="M64" s="7">
        <v>74</v>
      </c>
      <c r="N64" s="13"/>
      <c r="O64" s="24"/>
      <c r="P64" s="14"/>
      <c r="Q64" s="7">
        <v>24</v>
      </c>
      <c r="R64" s="14"/>
      <c r="S64" s="7"/>
      <c r="T64" s="14"/>
      <c r="U64" s="7"/>
      <c r="V64" s="14"/>
      <c r="W64" s="7">
        <v>6</v>
      </c>
      <c r="X64" s="14"/>
      <c r="Y64" s="7"/>
      <c r="Z64" s="13"/>
      <c r="AA64" s="14"/>
      <c r="AB64" s="15"/>
      <c r="AC64" s="7"/>
    </row>
    <row r="65" spans="1:29" ht="230.25" thickBot="1">
      <c r="A65" s="41">
        <v>26.27</v>
      </c>
      <c r="B65" s="8" t="s">
        <v>125</v>
      </c>
      <c r="C65" s="7"/>
      <c r="D65" s="9"/>
      <c r="E65" s="9"/>
      <c r="F65" s="9">
        <v>72</v>
      </c>
      <c r="G65" s="9"/>
      <c r="H65" s="9"/>
      <c r="I65" s="9"/>
      <c r="J65" s="9"/>
      <c r="K65" s="9"/>
      <c r="L65" s="10"/>
      <c r="M65" s="41"/>
      <c r="N65" s="9"/>
      <c r="O65" s="9"/>
      <c r="P65" s="14"/>
      <c r="Q65" s="7"/>
      <c r="R65" s="14"/>
      <c r="S65" s="7"/>
      <c r="T65" s="14"/>
      <c r="U65" s="7"/>
      <c r="V65" s="14">
        <v>6</v>
      </c>
      <c r="W65" s="7"/>
      <c r="X65" s="14"/>
      <c r="Y65" s="7"/>
      <c r="Z65" s="13"/>
      <c r="AA65" s="14"/>
      <c r="AB65" s="15"/>
      <c r="AC65" s="7"/>
    </row>
    <row r="66" spans="1:29" ht="77.25" thickBot="1">
      <c r="A66" s="41">
        <v>8</v>
      </c>
      <c r="B66" s="8" t="s">
        <v>37</v>
      </c>
      <c r="C66" s="7"/>
      <c r="D66" s="9"/>
      <c r="E66" s="9"/>
      <c r="F66" s="9"/>
      <c r="G66" s="9"/>
      <c r="H66" s="9"/>
      <c r="I66" s="9"/>
      <c r="J66" s="9"/>
      <c r="K66" s="9"/>
      <c r="L66" s="15">
        <v>200</v>
      </c>
      <c r="M66" s="41"/>
      <c r="N66" s="9"/>
      <c r="O66" s="9"/>
      <c r="P66" s="14"/>
      <c r="Q66" s="7"/>
      <c r="R66" s="14"/>
      <c r="S66" s="7"/>
      <c r="T66" s="14"/>
      <c r="U66" s="7"/>
      <c r="V66" s="14"/>
      <c r="W66" s="7"/>
      <c r="X66" s="14"/>
      <c r="Y66" s="7"/>
      <c r="Z66" s="13"/>
      <c r="AA66" s="14"/>
      <c r="AB66" s="15"/>
      <c r="AC66" s="7"/>
    </row>
    <row r="67" spans="1:29" s="44" customFormat="1" ht="77.25" thickBot="1">
      <c r="A67" s="41" t="s">
        <v>32</v>
      </c>
      <c r="B67" s="8" t="s">
        <v>28</v>
      </c>
      <c r="C67" s="41">
        <v>70</v>
      </c>
      <c r="D67" s="9"/>
      <c r="E67" s="9"/>
      <c r="F67" s="9"/>
      <c r="G67" s="9"/>
      <c r="H67" s="9"/>
      <c r="I67" s="9"/>
      <c r="J67" s="9"/>
      <c r="K67" s="9"/>
      <c r="L67" s="10"/>
      <c r="M67" s="41"/>
      <c r="N67" s="13"/>
      <c r="O67" s="7"/>
      <c r="P67" s="14"/>
      <c r="Q67" s="7"/>
      <c r="R67" s="14"/>
      <c r="S67" s="7"/>
      <c r="T67" s="14"/>
      <c r="U67" s="7"/>
      <c r="V67" s="14"/>
      <c r="W67" s="7"/>
      <c r="X67" s="14"/>
      <c r="Y67" s="7"/>
      <c r="Z67" s="13"/>
      <c r="AA67" s="14"/>
      <c r="AB67" s="15"/>
      <c r="AC67" s="7"/>
    </row>
    <row r="68" spans="1:29" ht="77.25" thickBot="1">
      <c r="A68" s="41" t="s">
        <v>32</v>
      </c>
      <c r="B68" s="8" t="s">
        <v>7</v>
      </c>
      <c r="C68" s="7"/>
      <c r="D68" s="9">
        <v>70</v>
      </c>
      <c r="E68" s="9"/>
      <c r="F68" s="9"/>
      <c r="G68" s="9"/>
      <c r="H68" s="9"/>
      <c r="I68" s="9"/>
      <c r="J68" s="9"/>
      <c r="K68" s="9"/>
      <c r="L68" s="10"/>
      <c r="M68" s="41"/>
      <c r="N68" s="13"/>
      <c r="O68" s="7"/>
      <c r="P68" s="14"/>
      <c r="Q68" s="7"/>
      <c r="R68" s="14"/>
      <c r="S68" s="7"/>
      <c r="T68" s="14"/>
      <c r="U68" s="7"/>
      <c r="V68" s="14"/>
      <c r="W68" s="7"/>
      <c r="X68" s="14"/>
      <c r="Y68" s="7"/>
      <c r="Z68" s="13"/>
      <c r="AA68" s="14"/>
      <c r="AB68" s="15"/>
      <c r="AC68" s="7"/>
    </row>
    <row r="69" spans="1:29" ht="230.25" thickBot="1">
      <c r="A69" s="42" t="s">
        <v>32</v>
      </c>
      <c r="B69" s="8" t="s">
        <v>130</v>
      </c>
      <c r="C69" s="7"/>
      <c r="D69" s="9"/>
      <c r="E69" s="9">
        <v>100</v>
      </c>
      <c r="F69" s="9"/>
      <c r="G69" s="9"/>
      <c r="H69" s="9"/>
      <c r="I69" s="9"/>
      <c r="J69" s="9"/>
      <c r="K69" s="9"/>
      <c r="L69" s="10"/>
      <c r="M69" s="42"/>
      <c r="N69" s="13"/>
      <c r="O69" s="7"/>
      <c r="P69" s="14"/>
      <c r="Q69" s="7"/>
      <c r="R69" s="14"/>
      <c r="S69" s="7"/>
      <c r="T69" s="14"/>
      <c r="U69" s="7"/>
      <c r="V69" s="14"/>
      <c r="W69" s="7"/>
      <c r="X69" s="14"/>
      <c r="Y69" s="7"/>
      <c r="Z69" s="13"/>
      <c r="AA69" s="14"/>
      <c r="AB69" s="15"/>
      <c r="AC69" s="7"/>
    </row>
    <row r="70" spans="1:29" ht="77.25" thickBot="1">
      <c r="A70" s="7"/>
      <c r="B70" s="19" t="s">
        <v>29</v>
      </c>
      <c r="C70" s="7">
        <f>SUM(C62:C69)</f>
        <v>98</v>
      </c>
      <c r="D70" s="7">
        <f aca="true" t="shared" si="8" ref="D70:AC70">SUM(D62:D69)</f>
        <v>70</v>
      </c>
      <c r="E70" s="7">
        <f t="shared" si="8"/>
        <v>100</v>
      </c>
      <c r="F70" s="7">
        <f t="shared" si="8"/>
        <v>80</v>
      </c>
      <c r="G70" s="7">
        <f t="shared" si="8"/>
        <v>0</v>
      </c>
      <c r="H70" s="7">
        <f t="shared" si="8"/>
        <v>60</v>
      </c>
      <c r="I70" s="7">
        <f t="shared" si="8"/>
        <v>120</v>
      </c>
      <c r="J70" s="7">
        <f t="shared" si="8"/>
        <v>0</v>
      </c>
      <c r="K70" s="7">
        <f t="shared" si="8"/>
        <v>0</v>
      </c>
      <c r="L70" s="7">
        <f t="shared" si="8"/>
        <v>200</v>
      </c>
      <c r="M70" s="7">
        <f t="shared" si="8"/>
        <v>74</v>
      </c>
      <c r="N70" s="7">
        <f t="shared" si="8"/>
        <v>0</v>
      </c>
      <c r="O70" s="7">
        <f t="shared" si="8"/>
        <v>38</v>
      </c>
      <c r="P70" s="7">
        <f t="shared" si="8"/>
        <v>0</v>
      </c>
      <c r="Q70" s="7">
        <f t="shared" si="8"/>
        <v>24</v>
      </c>
      <c r="R70" s="7">
        <f t="shared" si="8"/>
        <v>0</v>
      </c>
      <c r="S70" s="7">
        <f t="shared" si="8"/>
        <v>0</v>
      </c>
      <c r="T70" s="7">
        <f t="shared" si="8"/>
        <v>0</v>
      </c>
      <c r="U70" s="7">
        <f t="shared" si="8"/>
        <v>0</v>
      </c>
      <c r="V70" s="7">
        <f t="shared" si="8"/>
        <v>10</v>
      </c>
      <c r="W70" s="7">
        <f t="shared" si="8"/>
        <v>6</v>
      </c>
      <c r="X70" s="7">
        <f t="shared" si="8"/>
        <v>0</v>
      </c>
      <c r="Y70" s="7">
        <f t="shared" si="8"/>
        <v>0</v>
      </c>
      <c r="Z70" s="7">
        <f t="shared" si="8"/>
        <v>0</v>
      </c>
      <c r="AA70" s="7">
        <f t="shared" si="8"/>
        <v>0</v>
      </c>
      <c r="AB70" s="7">
        <f t="shared" si="8"/>
        <v>0</v>
      </c>
      <c r="AC70" s="7">
        <f t="shared" si="8"/>
        <v>0</v>
      </c>
    </row>
    <row r="71" spans="1:29" ht="77.25" thickBot="1">
      <c r="A71" s="41"/>
      <c r="B71" s="8" t="s">
        <v>49</v>
      </c>
      <c r="C71" s="7"/>
      <c r="D71" s="7"/>
      <c r="E71" s="7"/>
      <c r="F71" s="7"/>
      <c r="G71" s="7"/>
      <c r="H71" s="7"/>
      <c r="I71" s="7"/>
      <c r="J71" s="7"/>
      <c r="K71" s="7"/>
      <c r="L71" s="15"/>
      <c r="M71" s="7"/>
      <c r="N71" s="1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15"/>
      <c r="AC71" s="7" t="s">
        <v>61</v>
      </c>
    </row>
    <row r="72" spans="1:29" ht="77.25" thickBot="1">
      <c r="A72" s="41"/>
      <c r="B72" s="8" t="s">
        <v>9</v>
      </c>
      <c r="C72" s="7">
        <f aca="true" t="shared" si="9" ref="C72:AB72">SUM(C60+C70)</f>
        <v>138</v>
      </c>
      <c r="D72" s="7">
        <f t="shared" si="9"/>
        <v>70</v>
      </c>
      <c r="E72" s="7">
        <f t="shared" si="9"/>
        <v>100</v>
      </c>
      <c r="F72" s="7">
        <f t="shared" si="9"/>
        <v>80</v>
      </c>
      <c r="G72" s="7">
        <f t="shared" si="9"/>
        <v>0</v>
      </c>
      <c r="H72" s="7">
        <f t="shared" si="9"/>
        <v>60</v>
      </c>
      <c r="I72" s="7">
        <f t="shared" si="9"/>
        <v>120</v>
      </c>
      <c r="J72" s="7">
        <f t="shared" si="9"/>
        <v>158</v>
      </c>
      <c r="K72" s="7">
        <f t="shared" si="9"/>
        <v>0</v>
      </c>
      <c r="L72" s="15">
        <f t="shared" si="9"/>
        <v>200</v>
      </c>
      <c r="M72" s="7">
        <f t="shared" si="9"/>
        <v>74</v>
      </c>
      <c r="N72" s="13">
        <f t="shared" si="9"/>
        <v>0</v>
      </c>
      <c r="O72" s="7">
        <f t="shared" si="9"/>
        <v>38</v>
      </c>
      <c r="P72" s="7">
        <f t="shared" si="9"/>
        <v>21</v>
      </c>
      <c r="Q72" s="7">
        <f t="shared" si="9"/>
        <v>64</v>
      </c>
      <c r="R72" s="7">
        <f t="shared" si="9"/>
        <v>0</v>
      </c>
      <c r="S72" s="7">
        <f t="shared" si="9"/>
        <v>0</v>
      </c>
      <c r="T72" s="7">
        <f t="shared" si="9"/>
        <v>14</v>
      </c>
      <c r="U72" s="7">
        <f t="shared" si="9"/>
        <v>0</v>
      </c>
      <c r="V72" s="7">
        <f t="shared" si="9"/>
        <v>23</v>
      </c>
      <c r="W72" s="7">
        <f t="shared" si="9"/>
        <v>6</v>
      </c>
      <c r="X72" s="7">
        <f t="shared" si="9"/>
        <v>60</v>
      </c>
      <c r="Y72" s="7">
        <f t="shared" si="9"/>
        <v>15</v>
      </c>
      <c r="Z72" s="7">
        <f t="shared" si="9"/>
        <v>0</v>
      </c>
      <c r="AA72" s="7">
        <f t="shared" si="9"/>
        <v>0.5</v>
      </c>
      <c r="AB72" s="15">
        <f t="shared" si="9"/>
        <v>0</v>
      </c>
      <c r="AC72" s="7">
        <v>4.2</v>
      </c>
    </row>
    <row r="73" spans="1:29" ht="77.25" thickBot="1">
      <c r="A73" s="97" t="s">
        <v>136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9"/>
    </row>
    <row r="74" spans="1:29" ht="77.25" thickBot="1">
      <c r="A74" s="104" t="s">
        <v>14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105"/>
    </row>
    <row r="75" spans="1:29" ht="68.25" customHeight="1">
      <c r="A75" s="100" t="s">
        <v>30</v>
      </c>
      <c r="B75" s="102" t="s">
        <v>22</v>
      </c>
      <c r="C75" s="89" t="s">
        <v>69</v>
      </c>
      <c r="D75" s="89" t="s">
        <v>70</v>
      </c>
      <c r="E75" s="89" t="s">
        <v>71</v>
      </c>
      <c r="F75" s="89" t="s">
        <v>72</v>
      </c>
      <c r="G75" s="89" t="s">
        <v>73</v>
      </c>
      <c r="H75" s="89" t="s">
        <v>74</v>
      </c>
      <c r="I75" s="89" t="s">
        <v>75</v>
      </c>
      <c r="J75" s="89" t="s">
        <v>76</v>
      </c>
      <c r="K75" s="89" t="s">
        <v>77</v>
      </c>
      <c r="L75" s="87" t="s">
        <v>78</v>
      </c>
      <c r="M75" s="89" t="s">
        <v>100</v>
      </c>
      <c r="N75" s="91" t="s">
        <v>79</v>
      </c>
      <c r="O75" s="89" t="s">
        <v>80</v>
      </c>
      <c r="P75" s="89" t="s">
        <v>81</v>
      </c>
      <c r="Q75" s="89" t="s">
        <v>82</v>
      </c>
      <c r="R75" s="89" t="s">
        <v>83</v>
      </c>
      <c r="S75" s="89" t="s">
        <v>84</v>
      </c>
      <c r="T75" s="89" t="s">
        <v>85</v>
      </c>
      <c r="U75" s="89" t="s">
        <v>86</v>
      </c>
      <c r="V75" s="89" t="s">
        <v>87</v>
      </c>
      <c r="W75" s="89" t="s">
        <v>88</v>
      </c>
      <c r="X75" s="89" t="s">
        <v>89</v>
      </c>
      <c r="Y75" s="89" t="s">
        <v>90</v>
      </c>
      <c r="Z75" s="89" t="s">
        <v>91</v>
      </c>
      <c r="AA75" s="89" t="s">
        <v>92</v>
      </c>
      <c r="AB75" s="87" t="s">
        <v>98</v>
      </c>
      <c r="AC75" s="89" t="s">
        <v>93</v>
      </c>
    </row>
    <row r="76" spans="1:29" ht="408" customHeight="1" thickBot="1">
      <c r="A76" s="101"/>
      <c r="B76" s="103"/>
      <c r="C76" s="90"/>
      <c r="D76" s="90"/>
      <c r="E76" s="90"/>
      <c r="F76" s="90"/>
      <c r="G76" s="90"/>
      <c r="H76" s="90"/>
      <c r="I76" s="90"/>
      <c r="J76" s="90"/>
      <c r="K76" s="90"/>
      <c r="L76" s="88"/>
      <c r="M76" s="90"/>
      <c r="N76" s="92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88"/>
      <c r="AC76" s="90"/>
    </row>
    <row r="77" spans="1:29" ht="77.25" thickBot="1">
      <c r="A77" s="1">
        <v>1</v>
      </c>
      <c r="B77" s="2">
        <v>2</v>
      </c>
      <c r="C77" s="40">
        <v>3</v>
      </c>
      <c r="D77" s="3">
        <v>4</v>
      </c>
      <c r="E77" s="40">
        <v>5</v>
      </c>
      <c r="F77" s="40">
        <v>6</v>
      </c>
      <c r="G77" s="40">
        <v>7</v>
      </c>
      <c r="H77" s="40" t="s">
        <v>47</v>
      </c>
      <c r="I77" s="3">
        <v>9</v>
      </c>
      <c r="J77" s="40">
        <v>10</v>
      </c>
      <c r="K77" s="40">
        <v>11</v>
      </c>
      <c r="L77" s="4">
        <v>12</v>
      </c>
      <c r="M77" s="40">
        <v>13</v>
      </c>
      <c r="N77" s="5">
        <v>14</v>
      </c>
      <c r="O77" s="40">
        <v>15</v>
      </c>
      <c r="P77" s="5">
        <v>16</v>
      </c>
      <c r="Q77" s="40">
        <v>17</v>
      </c>
      <c r="R77" s="5">
        <v>18</v>
      </c>
      <c r="S77" s="40">
        <v>19</v>
      </c>
      <c r="T77" s="5">
        <v>20</v>
      </c>
      <c r="U77" s="40">
        <v>21</v>
      </c>
      <c r="V77" s="5">
        <v>22</v>
      </c>
      <c r="W77" s="40">
        <v>23</v>
      </c>
      <c r="X77" s="5">
        <v>24</v>
      </c>
      <c r="Y77" s="40">
        <v>25</v>
      </c>
      <c r="Z77" s="6">
        <v>26</v>
      </c>
      <c r="AA77" s="5">
        <v>27</v>
      </c>
      <c r="AB77" s="4">
        <v>28</v>
      </c>
      <c r="AC77" s="40">
        <v>30</v>
      </c>
    </row>
    <row r="78" spans="1:29" s="31" customFormat="1" ht="77.25" thickBot="1">
      <c r="A78" s="97" t="s">
        <v>5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9"/>
    </row>
    <row r="79" spans="1:29" ht="153.75" thickBot="1">
      <c r="A79" s="7">
        <v>28</v>
      </c>
      <c r="B79" s="8" t="s">
        <v>95</v>
      </c>
      <c r="C79" s="41"/>
      <c r="D79" s="9"/>
      <c r="E79" s="9"/>
      <c r="F79" s="9">
        <v>30</v>
      </c>
      <c r="G79" s="9"/>
      <c r="H79" s="9"/>
      <c r="I79" s="9"/>
      <c r="J79" s="9"/>
      <c r="K79" s="9"/>
      <c r="L79" s="10"/>
      <c r="M79" s="41"/>
      <c r="N79" s="9"/>
      <c r="O79" s="41"/>
      <c r="P79" s="10"/>
      <c r="Q79" s="41">
        <v>150</v>
      </c>
      <c r="R79" s="10"/>
      <c r="S79" s="41"/>
      <c r="T79" s="10"/>
      <c r="U79" s="41"/>
      <c r="V79" s="10">
        <v>7</v>
      </c>
      <c r="W79" s="41"/>
      <c r="X79" s="10"/>
      <c r="Y79" s="41">
        <v>6</v>
      </c>
      <c r="Z79" s="9"/>
      <c r="AA79" s="10"/>
      <c r="AB79" s="11"/>
      <c r="AC79" s="41"/>
    </row>
    <row r="80" spans="1:29" ht="77.25" thickBot="1">
      <c r="A80" s="41">
        <v>10</v>
      </c>
      <c r="B80" s="8" t="s">
        <v>6</v>
      </c>
      <c r="C80" s="41"/>
      <c r="D80" s="9"/>
      <c r="E80" s="9"/>
      <c r="F80" s="9"/>
      <c r="G80" s="9"/>
      <c r="H80" s="9"/>
      <c r="I80" s="12"/>
      <c r="J80" s="12"/>
      <c r="K80" s="9"/>
      <c r="L80" s="10"/>
      <c r="M80" s="41"/>
      <c r="N80" s="13"/>
      <c r="O80" s="7"/>
      <c r="P80" s="14"/>
      <c r="Q80" s="7"/>
      <c r="R80" s="14"/>
      <c r="S80" s="7"/>
      <c r="T80" s="14"/>
      <c r="U80" s="7"/>
      <c r="V80" s="14"/>
      <c r="W80" s="7"/>
      <c r="X80" s="14"/>
      <c r="Y80" s="7">
        <v>15</v>
      </c>
      <c r="Z80" s="13"/>
      <c r="AA80" s="14">
        <v>0.5</v>
      </c>
      <c r="AB80" s="15"/>
      <c r="AC80" s="7"/>
    </row>
    <row r="81" spans="1:29" ht="77.25" thickBot="1">
      <c r="A81" s="41">
        <v>11</v>
      </c>
      <c r="B81" s="8" t="s">
        <v>53</v>
      </c>
      <c r="C81" s="41">
        <v>40</v>
      </c>
      <c r="D81" s="9"/>
      <c r="E81" s="9"/>
      <c r="F81" s="9"/>
      <c r="G81" s="9"/>
      <c r="H81" s="9"/>
      <c r="I81" s="12"/>
      <c r="J81" s="12"/>
      <c r="K81" s="9"/>
      <c r="L81" s="10"/>
      <c r="M81" s="41"/>
      <c r="N81" s="13"/>
      <c r="O81" s="7"/>
      <c r="P81" s="14"/>
      <c r="Q81" s="7"/>
      <c r="R81" s="14"/>
      <c r="S81" s="7"/>
      <c r="T81" s="14"/>
      <c r="U81" s="7"/>
      <c r="V81" s="14">
        <v>5</v>
      </c>
      <c r="W81" s="7"/>
      <c r="X81" s="14"/>
      <c r="Y81" s="7"/>
      <c r="Z81" s="13"/>
      <c r="AA81" s="14"/>
      <c r="AB81" s="15"/>
      <c r="AC81" s="7"/>
    </row>
    <row r="82" spans="1:29" ht="77.25" thickBot="1">
      <c r="A82" s="41">
        <v>29</v>
      </c>
      <c r="B82" s="8" t="s">
        <v>31</v>
      </c>
      <c r="C82" s="41"/>
      <c r="D82" s="9"/>
      <c r="E82" s="9"/>
      <c r="F82" s="9"/>
      <c r="G82" s="9"/>
      <c r="H82" s="9"/>
      <c r="I82" s="12"/>
      <c r="J82" s="12"/>
      <c r="K82" s="9"/>
      <c r="L82" s="10"/>
      <c r="M82" s="41"/>
      <c r="N82" s="13"/>
      <c r="O82" s="7"/>
      <c r="P82" s="14"/>
      <c r="Q82" s="7"/>
      <c r="R82" s="14"/>
      <c r="S82" s="7"/>
      <c r="T82" s="14"/>
      <c r="U82" s="7"/>
      <c r="V82" s="14"/>
      <c r="W82" s="7"/>
      <c r="X82" s="14">
        <v>40</v>
      </c>
      <c r="Y82" s="7"/>
      <c r="Z82" s="13"/>
      <c r="AA82" s="14"/>
      <c r="AB82" s="15"/>
      <c r="AC82" s="7"/>
    </row>
    <row r="83" spans="1:29" ht="230.25" thickBot="1">
      <c r="A83" s="41" t="s">
        <v>32</v>
      </c>
      <c r="B83" s="8" t="s">
        <v>120</v>
      </c>
      <c r="C83" s="7"/>
      <c r="D83" s="9"/>
      <c r="E83" s="9"/>
      <c r="F83" s="9"/>
      <c r="G83" s="9"/>
      <c r="H83" s="9"/>
      <c r="I83" s="9"/>
      <c r="J83" s="9">
        <v>150</v>
      </c>
      <c r="K83" s="9"/>
      <c r="L83" s="10"/>
      <c r="M83" s="41"/>
      <c r="N83" s="13"/>
      <c r="O83" s="7"/>
      <c r="P83" s="14"/>
      <c r="Q83" s="7"/>
      <c r="R83" s="14"/>
      <c r="S83" s="7"/>
      <c r="T83" s="14"/>
      <c r="U83" s="7"/>
      <c r="V83" s="14"/>
      <c r="W83" s="7"/>
      <c r="X83" s="14"/>
      <c r="Y83" s="7"/>
      <c r="Z83" s="13"/>
      <c r="AA83" s="14"/>
      <c r="AB83" s="15"/>
      <c r="AC83" s="7"/>
    </row>
    <row r="84" spans="1:29" ht="77.25" thickBot="1">
      <c r="A84" s="1"/>
      <c r="B84" s="16" t="s">
        <v>29</v>
      </c>
      <c r="C84" s="1">
        <f>SUM(C79:C83)</f>
        <v>40</v>
      </c>
      <c r="D84" s="1">
        <f aca="true" t="shared" si="10" ref="D84:AC84">SUM(D79:D83)</f>
        <v>0</v>
      </c>
      <c r="E84" s="1">
        <f t="shared" si="10"/>
        <v>0</v>
      </c>
      <c r="F84" s="1">
        <f t="shared" si="10"/>
        <v>30</v>
      </c>
      <c r="G84" s="1">
        <f t="shared" si="10"/>
        <v>0</v>
      </c>
      <c r="H84" s="1">
        <f t="shared" si="10"/>
        <v>0</v>
      </c>
      <c r="I84" s="1">
        <f t="shared" si="10"/>
        <v>0</v>
      </c>
      <c r="J84" s="1">
        <f t="shared" si="10"/>
        <v>150</v>
      </c>
      <c r="K84" s="1">
        <f t="shared" si="10"/>
        <v>0</v>
      </c>
      <c r="L84" s="17">
        <f t="shared" si="10"/>
        <v>0</v>
      </c>
      <c r="M84" s="1">
        <f t="shared" si="10"/>
        <v>0</v>
      </c>
      <c r="N84" s="18">
        <f t="shared" si="10"/>
        <v>0</v>
      </c>
      <c r="O84" s="1">
        <f t="shared" si="10"/>
        <v>0</v>
      </c>
      <c r="P84" s="1">
        <f t="shared" si="10"/>
        <v>0</v>
      </c>
      <c r="Q84" s="1">
        <f t="shared" si="10"/>
        <v>150</v>
      </c>
      <c r="R84" s="1">
        <f t="shared" si="10"/>
        <v>0</v>
      </c>
      <c r="S84" s="1">
        <f t="shared" si="10"/>
        <v>0</v>
      </c>
      <c r="T84" s="1">
        <f t="shared" si="10"/>
        <v>0</v>
      </c>
      <c r="U84" s="1">
        <f t="shared" si="10"/>
        <v>0</v>
      </c>
      <c r="V84" s="1">
        <f t="shared" si="10"/>
        <v>12</v>
      </c>
      <c r="W84" s="1">
        <f t="shared" si="10"/>
        <v>0</v>
      </c>
      <c r="X84" s="1">
        <f t="shared" si="10"/>
        <v>40</v>
      </c>
      <c r="Y84" s="1">
        <f t="shared" si="10"/>
        <v>21</v>
      </c>
      <c r="Z84" s="1">
        <f t="shared" si="10"/>
        <v>0</v>
      </c>
      <c r="AA84" s="1">
        <f t="shared" si="10"/>
        <v>0.5</v>
      </c>
      <c r="AB84" s="17">
        <f t="shared" si="10"/>
        <v>0</v>
      </c>
      <c r="AC84" s="1">
        <f t="shared" si="10"/>
        <v>0</v>
      </c>
    </row>
    <row r="85" spans="1:29" s="31" customFormat="1" ht="77.25" thickBot="1">
      <c r="A85" s="97" t="s">
        <v>8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9"/>
    </row>
    <row r="86" spans="1:29" ht="230.25" thickBot="1">
      <c r="A86" s="41">
        <v>30</v>
      </c>
      <c r="B86" s="8" t="s">
        <v>108</v>
      </c>
      <c r="C86" s="41"/>
      <c r="D86" s="9"/>
      <c r="E86" s="9"/>
      <c r="F86" s="9"/>
      <c r="G86" s="9"/>
      <c r="H86" s="9"/>
      <c r="I86" s="9">
        <v>100</v>
      </c>
      <c r="J86" s="9"/>
      <c r="K86" s="9"/>
      <c r="L86" s="10"/>
      <c r="M86" s="41"/>
      <c r="N86" s="9"/>
      <c r="O86" s="41"/>
      <c r="P86" s="10"/>
      <c r="Q86" s="41"/>
      <c r="R86" s="10"/>
      <c r="S86" s="41"/>
      <c r="T86" s="10"/>
      <c r="U86" s="41"/>
      <c r="V86" s="10"/>
      <c r="W86" s="41"/>
      <c r="X86" s="10"/>
      <c r="Y86" s="41"/>
      <c r="Z86" s="9"/>
      <c r="AA86" s="10"/>
      <c r="AB86" s="11"/>
      <c r="AC86" s="41"/>
    </row>
    <row r="87" spans="1:29" ht="306.75" thickBot="1">
      <c r="A87" s="51">
        <v>22.23</v>
      </c>
      <c r="B87" s="8" t="s">
        <v>41</v>
      </c>
      <c r="C87" s="51"/>
      <c r="D87" s="9"/>
      <c r="E87" s="9"/>
      <c r="F87" s="9"/>
      <c r="G87" s="9"/>
      <c r="H87" s="9">
        <v>92</v>
      </c>
      <c r="I87" s="9">
        <v>23</v>
      </c>
      <c r="J87" s="9"/>
      <c r="K87" s="9"/>
      <c r="L87" s="10"/>
      <c r="M87" s="51">
        <v>23</v>
      </c>
      <c r="N87" s="9"/>
      <c r="O87" s="51"/>
      <c r="P87" s="14"/>
      <c r="Q87" s="7"/>
      <c r="R87" s="14"/>
      <c r="S87" s="7"/>
      <c r="T87" s="14"/>
      <c r="U87" s="7"/>
      <c r="V87" s="14">
        <v>4</v>
      </c>
      <c r="W87" s="7"/>
      <c r="X87" s="14">
        <v>2</v>
      </c>
      <c r="Y87" s="7"/>
      <c r="Z87" s="13"/>
      <c r="AA87" s="14"/>
      <c r="AB87" s="15"/>
      <c r="AC87" s="7"/>
    </row>
    <row r="88" spans="1:29" ht="153.75" thickBot="1">
      <c r="A88" s="51">
        <v>24</v>
      </c>
      <c r="B88" s="8" t="s">
        <v>44</v>
      </c>
      <c r="C88" s="7">
        <v>35</v>
      </c>
      <c r="D88" s="9"/>
      <c r="E88" s="9"/>
      <c r="F88" s="9"/>
      <c r="G88" s="9"/>
      <c r="H88" s="9"/>
      <c r="I88" s="9"/>
      <c r="J88" s="9"/>
      <c r="K88" s="9"/>
      <c r="L88" s="10"/>
      <c r="M88" s="51"/>
      <c r="N88" s="13"/>
      <c r="O88" s="7">
        <v>79</v>
      </c>
      <c r="P88" s="14"/>
      <c r="Q88" s="7">
        <v>31</v>
      </c>
      <c r="R88" s="14"/>
      <c r="S88" s="7"/>
      <c r="T88" s="14"/>
      <c r="U88" s="7"/>
      <c r="V88" s="14"/>
      <c r="W88" s="7">
        <v>7</v>
      </c>
      <c r="X88" s="14">
        <v>7</v>
      </c>
      <c r="Y88" s="7"/>
      <c r="Z88" s="13"/>
      <c r="AA88" s="14"/>
      <c r="AB88" s="15"/>
      <c r="AC88" s="7"/>
    </row>
    <row r="89" spans="1:29" ht="153.75" thickBot="1">
      <c r="A89" s="51">
        <v>25</v>
      </c>
      <c r="B89" s="8" t="s">
        <v>103</v>
      </c>
      <c r="C89" s="7"/>
      <c r="D89" s="9"/>
      <c r="E89" s="9">
        <v>3</v>
      </c>
      <c r="F89" s="9"/>
      <c r="G89" s="9"/>
      <c r="H89" s="9"/>
      <c r="I89" s="9">
        <v>10</v>
      </c>
      <c r="J89" s="9"/>
      <c r="K89" s="9"/>
      <c r="L89" s="11"/>
      <c r="M89" s="51"/>
      <c r="N89" s="9"/>
      <c r="O89" s="9"/>
      <c r="P89" s="14"/>
      <c r="Q89" s="7"/>
      <c r="R89" s="14"/>
      <c r="S89" s="7"/>
      <c r="T89" s="14"/>
      <c r="U89" s="7">
        <v>12</v>
      </c>
      <c r="V89" s="14">
        <v>1</v>
      </c>
      <c r="W89" s="7"/>
      <c r="X89" s="14"/>
      <c r="Y89" s="7"/>
      <c r="Z89" s="13"/>
      <c r="AA89" s="14"/>
      <c r="AB89" s="15"/>
      <c r="AC89" s="7"/>
    </row>
    <row r="90" spans="1:29" ht="77.25" thickBot="1">
      <c r="A90" s="41">
        <v>33</v>
      </c>
      <c r="B90" s="8" t="s">
        <v>42</v>
      </c>
      <c r="C90" s="7"/>
      <c r="D90" s="9"/>
      <c r="E90" s="9"/>
      <c r="F90" s="9"/>
      <c r="G90" s="9"/>
      <c r="H90" s="9">
        <v>58</v>
      </c>
      <c r="I90" s="9">
        <v>112</v>
      </c>
      <c r="J90" s="9"/>
      <c r="K90" s="9"/>
      <c r="L90" s="15"/>
      <c r="M90" s="41"/>
      <c r="N90" s="9"/>
      <c r="O90" s="9"/>
      <c r="P90" s="14"/>
      <c r="Q90" s="7"/>
      <c r="R90" s="14"/>
      <c r="S90" s="7"/>
      <c r="T90" s="14"/>
      <c r="U90" s="7"/>
      <c r="V90" s="14"/>
      <c r="W90" s="7">
        <v>6</v>
      </c>
      <c r="X90" s="14"/>
      <c r="Y90" s="7"/>
      <c r="Z90" s="13"/>
      <c r="AA90" s="14"/>
      <c r="AB90" s="15"/>
      <c r="AC90" s="7"/>
    </row>
    <row r="91" spans="1:29" ht="153.75" thickBot="1">
      <c r="A91" s="41">
        <v>17</v>
      </c>
      <c r="B91" s="8" t="s">
        <v>40</v>
      </c>
      <c r="C91" s="7"/>
      <c r="D91" s="9"/>
      <c r="E91" s="9"/>
      <c r="F91" s="9"/>
      <c r="G91" s="9"/>
      <c r="H91" s="9"/>
      <c r="I91" s="9"/>
      <c r="J91" s="9"/>
      <c r="K91" s="9">
        <v>30</v>
      </c>
      <c r="L91" s="11"/>
      <c r="M91" s="41"/>
      <c r="N91" s="13"/>
      <c r="O91" s="7"/>
      <c r="P91" s="14"/>
      <c r="Q91" s="7"/>
      <c r="R91" s="14"/>
      <c r="S91" s="7"/>
      <c r="T91" s="14"/>
      <c r="U91" s="7"/>
      <c r="V91" s="14"/>
      <c r="W91" s="7"/>
      <c r="X91" s="14"/>
      <c r="Y91" s="7">
        <v>15</v>
      </c>
      <c r="Z91" s="13"/>
      <c r="AA91" s="14"/>
      <c r="AB91" s="15"/>
      <c r="AC91" s="7"/>
    </row>
    <row r="92" spans="1:29" ht="77.25" thickBot="1">
      <c r="A92" s="41" t="s">
        <v>32</v>
      </c>
      <c r="B92" s="8" t="s">
        <v>28</v>
      </c>
      <c r="C92" s="41">
        <v>70</v>
      </c>
      <c r="D92" s="9"/>
      <c r="E92" s="9"/>
      <c r="F92" s="9"/>
      <c r="G92" s="9"/>
      <c r="H92" s="9"/>
      <c r="I92" s="9"/>
      <c r="J92" s="9"/>
      <c r="K92" s="9"/>
      <c r="L92" s="10"/>
      <c r="M92" s="41"/>
      <c r="N92" s="13"/>
      <c r="O92" s="7"/>
      <c r="P92" s="14"/>
      <c r="Q92" s="7"/>
      <c r="R92" s="14"/>
      <c r="S92" s="7"/>
      <c r="T92" s="14"/>
      <c r="U92" s="7"/>
      <c r="V92" s="14"/>
      <c r="W92" s="7"/>
      <c r="X92" s="14"/>
      <c r="Y92" s="7"/>
      <c r="Z92" s="13"/>
      <c r="AA92" s="14"/>
      <c r="AB92" s="15"/>
      <c r="AC92" s="7"/>
    </row>
    <row r="93" spans="1:29" ht="77.25" thickBot="1">
      <c r="A93" s="41" t="s">
        <v>32</v>
      </c>
      <c r="B93" s="8" t="s">
        <v>7</v>
      </c>
      <c r="C93" s="7"/>
      <c r="D93" s="9">
        <v>70</v>
      </c>
      <c r="E93" s="9"/>
      <c r="F93" s="9"/>
      <c r="G93" s="9"/>
      <c r="H93" s="9"/>
      <c r="I93" s="9"/>
      <c r="J93" s="9"/>
      <c r="K93" s="9"/>
      <c r="L93" s="10"/>
      <c r="M93" s="41"/>
      <c r="N93" s="13"/>
      <c r="O93" s="7"/>
      <c r="P93" s="14"/>
      <c r="Q93" s="7"/>
      <c r="R93" s="14"/>
      <c r="S93" s="7"/>
      <c r="T93" s="14"/>
      <c r="U93" s="7"/>
      <c r="V93" s="14"/>
      <c r="W93" s="7"/>
      <c r="X93" s="14"/>
      <c r="Y93" s="7"/>
      <c r="Z93" s="13"/>
      <c r="AA93" s="14"/>
      <c r="AB93" s="15"/>
      <c r="AC93" s="7"/>
    </row>
    <row r="94" spans="1:29" ht="306.75" thickBot="1">
      <c r="A94" s="41" t="s">
        <v>32</v>
      </c>
      <c r="B94" s="8" t="s">
        <v>65</v>
      </c>
      <c r="C94" s="7"/>
      <c r="D94" s="9"/>
      <c r="E94" s="9"/>
      <c r="F94" s="9"/>
      <c r="G94" s="9"/>
      <c r="H94" s="9"/>
      <c r="I94" s="9"/>
      <c r="J94" s="9"/>
      <c r="K94" s="9"/>
      <c r="L94" s="11"/>
      <c r="M94" s="41"/>
      <c r="N94" s="13"/>
      <c r="O94" s="7"/>
      <c r="P94" s="14"/>
      <c r="Q94" s="7"/>
      <c r="R94" s="14">
        <v>200</v>
      </c>
      <c r="S94" s="7"/>
      <c r="T94" s="14"/>
      <c r="U94" s="7"/>
      <c r="V94" s="14"/>
      <c r="W94" s="7"/>
      <c r="X94" s="14"/>
      <c r="Y94" s="7"/>
      <c r="Z94" s="13"/>
      <c r="AA94" s="14"/>
      <c r="AB94" s="15"/>
      <c r="AC94" s="7"/>
    </row>
    <row r="95" spans="1:29" ht="77.25" thickBot="1">
      <c r="A95" s="7"/>
      <c r="B95" s="19" t="s">
        <v>29</v>
      </c>
      <c r="C95" s="7">
        <f>SUM(C86:C94)</f>
        <v>105</v>
      </c>
      <c r="D95" s="7">
        <f aca="true" t="shared" si="11" ref="D95:X95">SUM(D86:D94)</f>
        <v>70</v>
      </c>
      <c r="E95" s="7">
        <f t="shared" si="11"/>
        <v>3</v>
      </c>
      <c r="F95" s="7">
        <f t="shared" si="11"/>
        <v>0</v>
      </c>
      <c r="G95" s="7">
        <f t="shared" si="11"/>
        <v>0</v>
      </c>
      <c r="H95" s="7">
        <f t="shared" si="11"/>
        <v>150</v>
      </c>
      <c r="I95" s="7">
        <f t="shared" si="11"/>
        <v>245</v>
      </c>
      <c r="J95" s="7">
        <f t="shared" si="11"/>
        <v>0</v>
      </c>
      <c r="K95" s="7">
        <f t="shared" si="11"/>
        <v>30</v>
      </c>
      <c r="L95" s="15">
        <f t="shared" si="11"/>
        <v>0</v>
      </c>
      <c r="M95" s="7">
        <f t="shared" si="11"/>
        <v>23</v>
      </c>
      <c r="N95" s="13">
        <f t="shared" si="11"/>
        <v>0</v>
      </c>
      <c r="O95" s="7">
        <f t="shared" si="11"/>
        <v>79</v>
      </c>
      <c r="P95" s="7">
        <f t="shared" si="11"/>
        <v>0</v>
      </c>
      <c r="Q95" s="7">
        <f t="shared" si="11"/>
        <v>31</v>
      </c>
      <c r="R95" s="7">
        <f t="shared" si="11"/>
        <v>200</v>
      </c>
      <c r="S95" s="7">
        <f t="shared" si="11"/>
        <v>0</v>
      </c>
      <c r="T95" s="7">
        <f t="shared" si="11"/>
        <v>0</v>
      </c>
      <c r="U95" s="7">
        <f t="shared" si="11"/>
        <v>12</v>
      </c>
      <c r="V95" s="7">
        <f t="shared" si="11"/>
        <v>5</v>
      </c>
      <c r="W95" s="7">
        <f t="shared" si="11"/>
        <v>13</v>
      </c>
      <c r="X95" s="7">
        <f t="shared" si="11"/>
        <v>9</v>
      </c>
      <c r="Y95" s="7">
        <f>SUM(Y86:Y93)</f>
        <v>15</v>
      </c>
      <c r="Z95" s="7">
        <f>SUM(Z86:Z93)</f>
        <v>0</v>
      </c>
      <c r="AA95" s="7">
        <f>SUM(AA86:AA93)</f>
        <v>0</v>
      </c>
      <c r="AB95" s="15">
        <f>SUM(AB86:AB93)</f>
        <v>0</v>
      </c>
      <c r="AC95" s="7">
        <f>SUM(AC86:AC93)</f>
        <v>0</v>
      </c>
    </row>
    <row r="96" spans="1:29" ht="77.25" thickBot="1">
      <c r="A96" s="41"/>
      <c r="B96" s="8" t="s">
        <v>49</v>
      </c>
      <c r="C96" s="7"/>
      <c r="D96" s="7"/>
      <c r="E96" s="7"/>
      <c r="F96" s="7"/>
      <c r="G96" s="7"/>
      <c r="H96" s="7"/>
      <c r="I96" s="7"/>
      <c r="J96" s="7"/>
      <c r="K96" s="7"/>
      <c r="L96" s="15"/>
      <c r="M96" s="7"/>
      <c r="N96" s="13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15"/>
      <c r="AC96" s="7" t="s">
        <v>61</v>
      </c>
    </row>
    <row r="97" spans="1:29" ht="77.25" thickBot="1">
      <c r="A97" s="41"/>
      <c r="B97" s="8" t="s">
        <v>9</v>
      </c>
      <c r="C97" s="7">
        <f aca="true" t="shared" si="12" ref="C97:AB97">SUM(C84+C95)</f>
        <v>145</v>
      </c>
      <c r="D97" s="7">
        <f t="shared" si="12"/>
        <v>70</v>
      </c>
      <c r="E97" s="7">
        <f t="shared" si="12"/>
        <v>3</v>
      </c>
      <c r="F97" s="7">
        <f t="shared" si="12"/>
        <v>30</v>
      </c>
      <c r="G97" s="7">
        <f t="shared" si="12"/>
        <v>0</v>
      </c>
      <c r="H97" s="7">
        <f t="shared" si="12"/>
        <v>150</v>
      </c>
      <c r="I97" s="7">
        <f t="shared" si="12"/>
        <v>245</v>
      </c>
      <c r="J97" s="7">
        <f t="shared" si="12"/>
        <v>150</v>
      </c>
      <c r="K97" s="7">
        <f t="shared" si="12"/>
        <v>30</v>
      </c>
      <c r="L97" s="15">
        <f t="shared" si="12"/>
        <v>0</v>
      </c>
      <c r="M97" s="7">
        <f t="shared" si="12"/>
        <v>23</v>
      </c>
      <c r="N97" s="13">
        <f t="shared" si="12"/>
        <v>0</v>
      </c>
      <c r="O97" s="7">
        <f t="shared" si="12"/>
        <v>79</v>
      </c>
      <c r="P97" s="7">
        <f t="shared" si="12"/>
        <v>0</v>
      </c>
      <c r="Q97" s="7">
        <f t="shared" si="12"/>
        <v>181</v>
      </c>
      <c r="R97" s="7">
        <f t="shared" si="12"/>
        <v>200</v>
      </c>
      <c r="S97" s="7">
        <f t="shared" si="12"/>
        <v>0</v>
      </c>
      <c r="T97" s="7">
        <f t="shared" si="12"/>
        <v>0</v>
      </c>
      <c r="U97" s="7">
        <f t="shared" si="12"/>
        <v>12</v>
      </c>
      <c r="V97" s="7">
        <f t="shared" si="12"/>
        <v>17</v>
      </c>
      <c r="W97" s="7">
        <f t="shared" si="12"/>
        <v>13</v>
      </c>
      <c r="X97" s="7">
        <f t="shared" si="12"/>
        <v>49</v>
      </c>
      <c r="Y97" s="7">
        <f t="shared" si="12"/>
        <v>36</v>
      </c>
      <c r="Z97" s="7">
        <f t="shared" si="12"/>
        <v>0</v>
      </c>
      <c r="AA97" s="7">
        <f t="shared" si="12"/>
        <v>0.5</v>
      </c>
      <c r="AB97" s="7">
        <f t="shared" si="12"/>
        <v>0</v>
      </c>
      <c r="AC97" s="7">
        <v>4.2</v>
      </c>
    </row>
    <row r="98" spans="1:29" ht="77.25" thickBot="1">
      <c r="A98" s="97" t="s">
        <v>136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9"/>
    </row>
    <row r="99" spans="1:29" ht="77.25" thickBot="1">
      <c r="A99" s="104" t="s">
        <v>16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105"/>
    </row>
    <row r="100" spans="1:29" ht="68.25" customHeight="1">
      <c r="A100" s="100" t="s">
        <v>30</v>
      </c>
      <c r="B100" s="102" t="s">
        <v>22</v>
      </c>
      <c r="C100" s="89" t="s">
        <v>69</v>
      </c>
      <c r="D100" s="89" t="s">
        <v>70</v>
      </c>
      <c r="E100" s="89" t="s">
        <v>71</v>
      </c>
      <c r="F100" s="89" t="s">
        <v>72</v>
      </c>
      <c r="G100" s="89" t="s">
        <v>73</v>
      </c>
      <c r="H100" s="89" t="s">
        <v>74</v>
      </c>
      <c r="I100" s="89" t="s">
        <v>75</v>
      </c>
      <c r="J100" s="89" t="s">
        <v>76</v>
      </c>
      <c r="K100" s="89" t="s">
        <v>77</v>
      </c>
      <c r="L100" s="87" t="s">
        <v>78</v>
      </c>
      <c r="M100" s="89" t="s">
        <v>100</v>
      </c>
      <c r="N100" s="91" t="s">
        <v>79</v>
      </c>
      <c r="O100" s="89" t="s">
        <v>80</v>
      </c>
      <c r="P100" s="89" t="s">
        <v>81</v>
      </c>
      <c r="Q100" s="89" t="s">
        <v>82</v>
      </c>
      <c r="R100" s="89" t="s">
        <v>83</v>
      </c>
      <c r="S100" s="89" t="s">
        <v>84</v>
      </c>
      <c r="T100" s="89" t="s">
        <v>85</v>
      </c>
      <c r="U100" s="89" t="s">
        <v>86</v>
      </c>
      <c r="V100" s="89" t="s">
        <v>87</v>
      </c>
      <c r="W100" s="89" t="s">
        <v>88</v>
      </c>
      <c r="X100" s="89" t="s">
        <v>89</v>
      </c>
      <c r="Y100" s="89" t="s">
        <v>90</v>
      </c>
      <c r="Z100" s="89" t="s">
        <v>91</v>
      </c>
      <c r="AA100" s="89" t="s">
        <v>92</v>
      </c>
      <c r="AB100" s="87" t="s">
        <v>98</v>
      </c>
      <c r="AC100" s="89" t="s">
        <v>93</v>
      </c>
    </row>
    <row r="101" spans="1:29" ht="390" customHeight="1" thickBot="1">
      <c r="A101" s="101"/>
      <c r="B101" s="103"/>
      <c r="C101" s="90"/>
      <c r="D101" s="90"/>
      <c r="E101" s="90"/>
      <c r="F101" s="90"/>
      <c r="G101" s="90"/>
      <c r="H101" s="90"/>
      <c r="I101" s="90"/>
      <c r="J101" s="90"/>
      <c r="K101" s="90"/>
      <c r="L101" s="88"/>
      <c r="M101" s="90"/>
      <c r="N101" s="92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88"/>
      <c r="AC101" s="90"/>
    </row>
    <row r="102" spans="1:29" ht="77.25" thickBot="1">
      <c r="A102" s="1">
        <v>1</v>
      </c>
      <c r="B102" s="2">
        <v>2</v>
      </c>
      <c r="C102" s="40">
        <v>3</v>
      </c>
      <c r="D102" s="3">
        <v>4</v>
      </c>
      <c r="E102" s="40">
        <v>5</v>
      </c>
      <c r="F102" s="40">
        <v>6</v>
      </c>
      <c r="G102" s="40">
        <v>7</v>
      </c>
      <c r="H102" s="40" t="s">
        <v>47</v>
      </c>
      <c r="I102" s="3">
        <v>9</v>
      </c>
      <c r="J102" s="40">
        <v>10</v>
      </c>
      <c r="K102" s="40">
        <v>11</v>
      </c>
      <c r="L102" s="4">
        <v>12</v>
      </c>
      <c r="M102" s="40">
        <v>13</v>
      </c>
      <c r="N102" s="5">
        <v>14</v>
      </c>
      <c r="O102" s="40">
        <v>15</v>
      </c>
      <c r="P102" s="5">
        <v>16</v>
      </c>
      <c r="Q102" s="40">
        <v>17</v>
      </c>
      <c r="R102" s="5">
        <v>18</v>
      </c>
      <c r="S102" s="40">
        <v>19</v>
      </c>
      <c r="T102" s="5">
        <v>20</v>
      </c>
      <c r="U102" s="40">
        <v>21</v>
      </c>
      <c r="V102" s="5">
        <v>22</v>
      </c>
      <c r="W102" s="40">
        <v>23</v>
      </c>
      <c r="X102" s="5">
        <v>24</v>
      </c>
      <c r="Y102" s="40">
        <v>25</v>
      </c>
      <c r="Z102" s="6">
        <v>26</v>
      </c>
      <c r="AA102" s="5">
        <v>27</v>
      </c>
      <c r="AB102" s="4">
        <v>28</v>
      </c>
      <c r="AC102" s="40">
        <v>30</v>
      </c>
    </row>
    <row r="103" spans="1:29" s="31" customFormat="1" ht="77.25" thickBot="1">
      <c r="A103" s="97" t="s">
        <v>5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9"/>
    </row>
    <row r="104" spans="1:29" ht="77.25" thickBot="1">
      <c r="A104" s="7">
        <v>34</v>
      </c>
      <c r="B104" s="19" t="s">
        <v>97</v>
      </c>
      <c r="C104" s="7"/>
      <c r="D104" s="13"/>
      <c r="E104" s="13"/>
      <c r="F104" s="13">
        <v>12</v>
      </c>
      <c r="G104" s="13"/>
      <c r="H104" s="13"/>
      <c r="I104" s="13"/>
      <c r="J104" s="13"/>
      <c r="K104" s="13"/>
      <c r="L104" s="14"/>
      <c r="M104" s="7"/>
      <c r="N104" s="13"/>
      <c r="O104" s="7"/>
      <c r="P104" s="14"/>
      <c r="Q104" s="7">
        <v>190</v>
      </c>
      <c r="R104" s="14"/>
      <c r="S104" s="7"/>
      <c r="T104" s="14"/>
      <c r="U104" s="7"/>
      <c r="V104" s="14">
        <v>1.6</v>
      </c>
      <c r="W104" s="7"/>
      <c r="X104" s="14"/>
      <c r="Y104" s="7">
        <v>2</v>
      </c>
      <c r="Z104" s="13"/>
      <c r="AA104" s="14"/>
      <c r="AB104" s="15"/>
      <c r="AC104" s="7"/>
    </row>
    <row r="105" spans="1:29" ht="77.25" thickBot="1">
      <c r="A105" s="41">
        <v>35</v>
      </c>
      <c r="B105" s="8" t="s">
        <v>15</v>
      </c>
      <c r="C105" s="7"/>
      <c r="D105" s="9"/>
      <c r="E105" s="9"/>
      <c r="F105" s="9"/>
      <c r="G105" s="9"/>
      <c r="H105" s="9"/>
      <c r="I105" s="12"/>
      <c r="J105" s="12"/>
      <c r="K105" s="13"/>
      <c r="L105" s="10"/>
      <c r="M105" s="41"/>
      <c r="N105" s="13"/>
      <c r="O105" s="7"/>
      <c r="P105" s="14"/>
      <c r="Q105" s="7">
        <v>130</v>
      </c>
      <c r="R105" s="14"/>
      <c r="S105" s="7"/>
      <c r="T105" s="14"/>
      <c r="U105" s="7"/>
      <c r="V105" s="14"/>
      <c r="W105" s="7"/>
      <c r="X105" s="14"/>
      <c r="Y105" s="7">
        <v>20</v>
      </c>
      <c r="Z105" s="13"/>
      <c r="AA105" s="14"/>
      <c r="AB105" s="15">
        <v>5</v>
      </c>
      <c r="AC105" s="7"/>
    </row>
    <row r="106" spans="1:29" ht="153.75" thickBot="1">
      <c r="A106" s="41">
        <v>2</v>
      </c>
      <c r="B106" s="8" t="s">
        <v>51</v>
      </c>
      <c r="C106" s="41">
        <v>40</v>
      </c>
      <c r="D106" s="9"/>
      <c r="E106" s="9"/>
      <c r="F106" s="9"/>
      <c r="G106" s="9"/>
      <c r="H106" s="9"/>
      <c r="I106" s="12"/>
      <c r="J106" s="12"/>
      <c r="K106" s="9"/>
      <c r="L106" s="10"/>
      <c r="M106" s="41"/>
      <c r="N106" s="13"/>
      <c r="O106" s="7"/>
      <c r="P106" s="14"/>
      <c r="Q106" s="7"/>
      <c r="R106" s="14"/>
      <c r="S106" s="7"/>
      <c r="T106" s="14">
        <v>14</v>
      </c>
      <c r="U106" s="7"/>
      <c r="V106" s="14">
        <v>5</v>
      </c>
      <c r="W106" s="7"/>
      <c r="X106" s="14"/>
      <c r="Y106" s="7"/>
      <c r="Z106" s="13"/>
      <c r="AA106" s="14"/>
      <c r="AB106" s="15"/>
      <c r="AC106" s="7"/>
    </row>
    <row r="107" spans="1:29" ht="230.25" thickBot="1">
      <c r="A107" s="41" t="s">
        <v>32</v>
      </c>
      <c r="B107" s="8" t="s">
        <v>120</v>
      </c>
      <c r="C107" s="41"/>
      <c r="D107" s="9"/>
      <c r="E107" s="9"/>
      <c r="F107" s="9"/>
      <c r="G107" s="9"/>
      <c r="H107" s="9"/>
      <c r="I107" s="12"/>
      <c r="J107" s="9">
        <v>150</v>
      </c>
      <c r="K107" s="9"/>
      <c r="L107" s="10"/>
      <c r="M107" s="41"/>
      <c r="N107" s="9"/>
      <c r="O107" s="41"/>
      <c r="P107" s="10"/>
      <c r="Q107" s="41"/>
      <c r="R107" s="10"/>
      <c r="S107" s="41"/>
      <c r="T107" s="10"/>
      <c r="U107" s="41"/>
      <c r="V107" s="10"/>
      <c r="W107" s="41"/>
      <c r="X107" s="10"/>
      <c r="Y107" s="41"/>
      <c r="Z107" s="9"/>
      <c r="AA107" s="10"/>
      <c r="AB107" s="11"/>
      <c r="AC107" s="41"/>
    </row>
    <row r="108" spans="1:29" ht="77.25" thickBot="1">
      <c r="A108" s="1"/>
      <c r="B108" s="16" t="s">
        <v>29</v>
      </c>
      <c r="C108" s="1">
        <f>SUM(C104:C107)</f>
        <v>40</v>
      </c>
      <c r="D108" s="1">
        <f aca="true" t="shared" si="13" ref="D108:M108">SUM(D104:D107)</f>
        <v>0</v>
      </c>
      <c r="E108" s="1">
        <f t="shared" si="13"/>
        <v>0</v>
      </c>
      <c r="F108" s="1">
        <f t="shared" si="13"/>
        <v>12</v>
      </c>
      <c r="G108" s="1">
        <f t="shared" si="13"/>
        <v>0</v>
      </c>
      <c r="H108" s="1">
        <f t="shared" si="13"/>
        <v>0</v>
      </c>
      <c r="I108" s="1">
        <f t="shared" si="13"/>
        <v>0</v>
      </c>
      <c r="J108" s="1">
        <f t="shared" si="13"/>
        <v>150</v>
      </c>
      <c r="K108" s="1">
        <f t="shared" si="13"/>
        <v>0</v>
      </c>
      <c r="L108" s="17">
        <f t="shared" si="13"/>
        <v>0</v>
      </c>
      <c r="M108" s="1">
        <f t="shared" si="13"/>
        <v>0</v>
      </c>
      <c r="N108" s="18">
        <f aca="true" t="shared" si="14" ref="N108:AC108">SUM(N104:N106)</f>
        <v>0</v>
      </c>
      <c r="O108" s="1">
        <f t="shared" si="14"/>
        <v>0</v>
      </c>
      <c r="P108" s="1">
        <f t="shared" si="14"/>
        <v>0</v>
      </c>
      <c r="Q108" s="1">
        <f t="shared" si="14"/>
        <v>320</v>
      </c>
      <c r="R108" s="1">
        <f t="shared" si="14"/>
        <v>0</v>
      </c>
      <c r="S108" s="1">
        <f t="shared" si="14"/>
        <v>0</v>
      </c>
      <c r="T108" s="1">
        <f t="shared" si="14"/>
        <v>14</v>
      </c>
      <c r="U108" s="1">
        <f t="shared" si="14"/>
        <v>0</v>
      </c>
      <c r="V108" s="1">
        <f t="shared" si="14"/>
        <v>6.6</v>
      </c>
      <c r="W108" s="1">
        <f t="shared" si="14"/>
        <v>0</v>
      </c>
      <c r="X108" s="1">
        <f t="shared" si="14"/>
        <v>0</v>
      </c>
      <c r="Y108" s="1">
        <f t="shared" si="14"/>
        <v>22</v>
      </c>
      <c r="Z108" s="1">
        <f t="shared" si="14"/>
        <v>0</v>
      </c>
      <c r="AA108" s="1">
        <f t="shared" si="14"/>
        <v>0</v>
      </c>
      <c r="AB108" s="17">
        <f t="shared" si="14"/>
        <v>5</v>
      </c>
      <c r="AC108" s="1">
        <f t="shared" si="14"/>
        <v>0</v>
      </c>
    </row>
    <row r="109" spans="1:29" s="30" customFormat="1" ht="77.25" thickBot="1">
      <c r="A109" s="97" t="s">
        <v>8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9"/>
    </row>
    <row r="110" spans="1:29" ht="230.25" thickBot="1">
      <c r="A110" s="41">
        <v>36</v>
      </c>
      <c r="B110" s="8" t="s">
        <v>122</v>
      </c>
      <c r="C110" s="41"/>
      <c r="D110" s="9"/>
      <c r="E110" s="9"/>
      <c r="F110" s="9"/>
      <c r="G110" s="9"/>
      <c r="H110" s="9"/>
      <c r="I110" s="9">
        <v>35</v>
      </c>
      <c r="J110" s="9"/>
      <c r="K110" s="9"/>
      <c r="L110" s="10"/>
      <c r="M110" s="41"/>
      <c r="N110" s="9"/>
      <c r="O110" s="41">
        <v>86</v>
      </c>
      <c r="P110" s="10"/>
      <c r="Q110" s="41"/>
      <c r="R110" s="10"/>
      <c r="S110" s="41"/>
      <c r="T110" s="10"/>
      <c r="U110" s="41"/>
      <c r="V110" s="10"/>
      <c r="W110" s="41">
        <v>10</v>
      </c>
      <c r="X110" s="10"/>
      <c r="Y110" s="41"/>
      <c r="Z110" s="9"/>
      <c r="AA110" s="10"/>
      <c r="AB110" s="11"/>
      <c r="AC110" s="41"/>
    </row>
    <row r="111" spans="1:29" ht="153.75" thickBot="1">
      <c r="A111" s="41">
        <v>37</v>
      </c>
      <c r="B111" s="8" t="s">
        <v>123</v>
      </c>
      <c r="C111" s="41"/>
      <c r="D111" s="9"/>
      <c r="E111" s="9"/>
      <c r="F111" s="9"/>
      <c r="G111" s="9"/>
      <c r="H111" s="9">
        <v>30</v>
      </c>
      <c r="I111" s="9">
        <v>87</v>
      </c>
      <c r="J111" s="9"/>
      <c r="K111" s="9"/>
      <c r="L111" s="10"/>
      <c r="M111" s="41">
        <v>37</v>
      </c>
      <c r="N111" s="9"/>
      <c r="O111" s="41"/>
      <c r="P111" s="14"/>
      <c r="Q111" s="7"/>
      <c r="R111" s="14"/>
      <c r="S111" s="7"/>
      <c r="T111" s="14"/>
      <c r="U111" s="7">
        <v>5</v>
      </c>
      <c r="V111" s="14">
        <v>4</v>
      </c>
      <c r="W111" s="7"/>
      <c r="X111" s="14"/>
      <c r="Y111" s="7"/>
      <c r="Z111" s="13"/>
      <c r="AA111" s="14"/>
      <c r="AB111" s="15"/>
      <c r="AC111" s="7"/>
    </row>
    <row r="112" spans="1:29" ht="153.75" thickBot="1">
      <c r="A112" s="41">
        <v>38</v>
      </c>
      <c r="B112" s="8" t="s">
        <v>114</v>
      </c>
      <c r="C112" s="41"/>
      <c r="D112" s="9"/>
      <c r="E112" s="9">
        <v>8</v>
      </c>
      <c r="F112" s="9">
        <v>11</v>
      </c>
      <c r="G112" s="9"/>
      <c r="H112" s="9"/>
      <c r="I112" s="9">
        <v>36</v>
      </c>
      <c r="J112" s="9"/>
      <c r="K112" s="9"/>
      <c r="L112" s="10"/>
      <c r="M112" s="41">
        <v>76</v>
      </c>
      <c r="N112" s="9"/>
      <c r="O112" s="41"/>
      <c r="P112" s="14"/>
      <c r="Q112" s="7"/>
      <c r="R112" s="14"/>
      <c r="S112" s="7"/>
      <c r="T112" s="14"/>
      <c r="U112" s="7"/>
      <c r="V112" s="14"/>
      <c r="W112" s="7">
        <v>18</v>
      </c>
      <c r="X112" s="14"/>
      <c r="Y112" s="7"/>
      <c r="Z112" s="13"/>
      <c r="AA112" s="14"/>
      <c r="AB112" s="15"/>
      <c r="AC112" s="7"/>
    </row>
    <row r="113" spans="1:29" ht="77.25" thickBot="1">
      <c r="A113" s="41">
        <v>25</v>
      </c>
      <c r="B113" s="8" t="s">
        <v>102</v>
      </c>
      <c r="C113" s="7"/>
      <c r="D113" s="9"/>
      <c r="E113" s="9">
        <v>2.5</v>
      </c>
      <c r="F113" s="9"/>
      <c r="G113" s="9"/>
      <c r="H113" s="9"/>
      <c r="I113" s="9">
        <v>10</v>
      </c>
      <c r="J113" s="9"/>
      <c r="K113" s="9"/>
      <c r="L113" s="11"/>
      <c r="M113" s="41"/>
      <c r="N113" s="9"/>
      <c r="O113" s="9"/>
      <c r="P113" s="14"/>
      <c r="Q113" s="7"/>
      <c r="R113" s="14"/>
      <c r="S113" s="7"/>
      <c r="T113" s="14"/>
      <c r="U113" s="7"/>
      <c r="V113" s="14">
        <v>1</v>
      </c>
      <c r="W113" s="7"/>
      <c r="X113" s="14"/>
      <c r="Y113" s="7">
        <v>0.8</v>
      </c>
      <c r="Z113" s="13"/>
      <c r="AA113" s="14"/>
      <c r="AB113" s="15"/>
      <c r="AC113" s="7"/>
    </row>
    <row r="114" spans="1:29" ht="77.25" thickBot="1">
      <c r="A114" s="41">
        <v>7</v>
      </c>
      <c r="B114" s="8" t="s">
        <v>38</v>
      </c>
      <c r="C114" s="7"/>
      <c r="D114" s="9"/>
      <c r="E114" s="9"/>
      <c r="F114" s="9"/>
      <c r="G114" s="9"/>
      <c r="H114" s="9">
        <v>154</v>
      </c>
      <c r="I114" s="9"/>
      <c r="J114" s="9"/>
      <c r="K114" s="9"/>
      <c r="L114" s="15"/>
      <c r="M114" s="41"/>
      <c r="N114" s="9"/>
      <c r="O114" s="9"/>
      <c r="P114" s="14"/>
      <c r="Q114" s="7">
        <v>28</v>
      </c>
      <c r="R114" s="14"/>
      <c r="S114" s="7"/>
      <c r="T114" s="14"/>
      <c r="U114" s="7"/>
      <c r="V114" s="14">
        <v>6</v>
      </c>
      <c r="W114" s="7"/>
      <c r="X114" s="14"/>
      <c r="Y114" s="7"/>
      <c r="Z114" s="13"/>
      <c r="AA114" s="14"/>
      <c r="AB114" s="15"/>
      <c r="AC114" s="7"/>
    </row>
    <row r="115" spans="1:29" ht="77.25" thickBot="1">
      <c r="A115" s="41">
        <v>8</v>
      </c>
      <c r="B115" s="8" t="s">
        <v>37</v>
      </c>
      <c r="C115" s="7"/>
      <c r="D115" s="9"/>
      <c r="E115" s="9"/>
      <c r="F115" s="9"/>
      <c r="G115" s="9"/>
      <c r="H115" s="9"/>
      <c r="I115" s="9"/>
      <c r="J115" s="9"/>
      <c r="K115" s="9"/>
      <c r="L115" s="15">
        <v>200</v>
      </c>
      <c r="M115" s="41"/>
      <c r="N115" s="9"/>
      <c r="O115" s="9"/>
      <c r="P115" s="14"/>
      <c r="Q115" s="7"/>
      <c r="R115" s="14"/>
      <c r="S115" s="7"/>
      <c r="T115" s="14"/>
      <c r="U115" s="7"/>
      <c r="V115" s="14"/>
      <c r="W115" s="7"/>
      <c r="X115" s="14"/>
      <c r="Y115" s="7"/>
      <c r="Z115" s="13"/>
      <c r="AA115" s="14"/>
      <c r="AB115" s="15"/>
      <c r="AC115" s="7"/>
    </row>
    <row r="116" spans="1:29" ht="77.25" thickBot="1">
      <c r="A116" s="41" t="s">
        <v>32</v>
      </c>
      <c r="B116" s="8" t="s">
        <v>28</v>
      </c>
      <c r="C116" s="41">
        <v>70</v>
      </c>
      <c r="D116" s="9"/>
      <c r="E116" s="9"/>
      <c r="F116" s="9"/>
      <c r="G116" s="9"/>
      <c r="H116" s="9"/>
      <c r="I116" s="9"/>
      <c r="J116" s="9"/>
      <c r="K116" s="9"/>
      <c r="L116" s="10"/>
      <c r="M116" s="41"/>
      <c r="N116" s="13"/>
      <c r="O116" s="7"/>
      <c r="P116" s="14"/>
      <c r="Q116" s="7"/>
      <c r="R116" s="14"/>
      <c r="S116" s="7"/>
      <c r="T116" s="14"/>
      <c r="U116" s="7"/>
      <c r="V116" s="14"/>
      <c r="W116" s="7"/>
      <c r="X116" s="14"/>
      <c r="Y116" s="7"/>
      <c r="Z116" s="13"/>
      <c r="AA116" s="14"/>
      <c r="AB116" s="15"/>
      <c r="AC116" s="7"/>
    </row>
    <row r="117" spans="1:29" ht="77.25" thickBot="1">
      <c r="A117" s="41" t="s">
        <v>32</v>
      </c>
      <c r="B117" s="8" t="s">
        <v>7</v>
      </c>
      <c r="C117" s="7"/>
      <c r="D117" s="9">
        <v>70</v>
      </c>
      <c r="E117" s="9"/>
      <c r="F117" s="9"/>
      <c r="G117" s="9"/>
      <c r="H117" s="9"/>
      <c r="I117" s="9"/>
      <c r="J117" s="9"/>
      <c r="K117" s="9"/>
      <c r="L117" s="10"/>
      <c r="M117" s="41"/>
      <c r="N117" s="13"/>
      <c r="O117" s="7"/>
      <c r="P117" s="14"/>
      <c r="Q117" s="7"/>
      <c r="R117" s="14"/>
      <c r="S117" s="7"/>
      <c r="T117" s="14"/>
      <c r="U117" s="7"/>
      <c r="V117" s="14"/>
      <c r="W117" s="7"/>
      <c r="X117" s="14"/>
      <c r="Y117" s="7"/>
      <c r="Z117" s="13"/>
      <c r="AA117" s="14"/>
      <c r="AB117" s="15"/>
      <c r="AC117" s="7"/>
    </row>
    <row r="118" spans="1:29" ht="77.25" thickBot="1">
      <c r="A118" s="41"/>
      <c r="B118" s="8"/>
      <c r="C118" s="7"/>
      <c r="D118" s="9"/>
      <c r="E118" s="9"/>
      <c r="F118" s="9"/>
      <c r="G118" s="9"/>
      <c r="H118" s="9"/>
      <c r="I118" s="9"/>
      <c r="J118" s="9"/>
      <c r="K118" s="9"/>
      <c r="L118" s="10"/>
      <c r="M118" s="41"/>
      <c r="N118" s="13"/>
      <c r="O118" s="7"/>
      <c r="P118" s="14"/>
      <c r="Q118" s="7"/>
      <c r="R118" s="14"/>
      <c r="S118" s="7"/>
      <c r="T118" s="14"/>
      <c r="U118" s="7"/>
      <c r="V118" s="14"/>
      <c r="W118" s="7"/>
      <c r="X118" s="14"/>
      <c r="Y118" s="7"/>
      <c r="Z118" s="13"/>
      <c r="AA118" s="14"/>
      <c r="AB118" s="15"/>
      <c r="AC118" s="7"/>
    </row>
    <row r="119" spans="1:29" ht="77.25" thickBot="1">
      <c r="A119" s="7"/>
      <c r="B119" s="19" t="s">
        <v>29</v>
      </c>
      <c r="C119" s="7">
        <f aca="true" t="shared" si="15" ref="C119:AC119">SUM(C110:C117)</f>
        <v>70</v>
      </c>
      <c r="D119" s="7">
        <f t="shared" si="15"/>
        <v>70</v>
      </c>
      <c r="E119" s="7">
        <f t="shared" si="15"/>
        <v>10.5</v>
      </c>
      <c r="F119" s="7">
        <f t="shared" si="15"/>
        <v>11</v>
      </c>
      <c r="G119" s="7">
        <f t="shared" si="15"/>
        <v>0</v>
      </c>
      <c r="H119" s="7">
        <f t="shared" si="15"/>
        <v>184</v>
      </c>
      <c r="I119" s="7">
        <f t="shared" si="15"/>
        <v>168</v>
      </c>
      <c r="J119" s="7">
        <f t="shared" si="15"/>
        <v>0</v>
      </c>
      <c r="K119" s="7">
        <f t="shared" si="15"/>
        <v>0</v>
      </c>
      <c r="L119" s="15">
        <f t="shared" si="15"/>
        <v>200</v>
      </c>
      <c r="M119" s="7">
        <f t="shared" si="15"/>
        <v>113</v>
      </c>
      <c r="N119" s="13">
        <f t="shared" si="15"/>
        <v>0</v>
      </c>
      <c r="O119" s="7">
        <f t="shared" si="15"/>
        <v>86</v>
      </c>
      <c r="P119" s="7">
        <f t="shared" si="15"/>
        <v>0</v>
      </c>
      <c r="Q119" s="7">
        <f t="shared" si="15"/>
        <v>28</v>
      </c>
      <c r="R119" s="7">
        <f t="shared" si="15"/>
        <v>0</v>
      </c>
      <c r="S119" s="7">
        <f t="shared" si="15"/>
        <v>0</v>
      </c>
      <c r="T119" s="7">
        <f t="shared" si="15"/>
        <v>0</v>
      </c>
      <c r="U119" s="7">
        <f t="shared" si="15"/>
        <v>5</v>
      </c>
      <c r="V119" s="7">
        <f t="shared" si="15"/>
        <v>11</v>
      </c>
      <c r="W119" s="7">
        <f t="shared" si="15"/>
        <v>28</v>
      </c>
      <c r="X119" s="7">
        <f t="shared" si="15"/>
        <v>0</v>
      </c>
      <c r="Y119" s="7">
        <f t="shared" si="15"/>
        <v>0.8</v>
      </c>
      <c r="Z119" s="7">
        <f t="shared" si="15"/>
        <v>0</v>
      </c>
      <c r="AA119" s="7">
        <f t="shared" si="15"/>
        <v>0</v>
      </c>
      <c r="AB119" s="15">
        <f t="shared" si="15"/>
        <v>0</v>
      </c>
      <c r="AC119" s="7">
        <f t="shared" si="15"/>
        <v>0</v>
      </c>
    </row>
    <row r="120" spans="1:29" ht="77.25" thickBot="1">
      <c r="A120" s="41"/>
      <c r="B120" s="8" t="s">
        <v>49</v>
      </c>
      <c r="C120" s="7"/>
      <c r="D120" s="7"/>
      <c r="E120" s="7"/>
      <c r="F120" s="7"/>
      <c r="G120" s="7"/>
      <c r="H120" s="7"/>
      <c r="I120" s="7"/>
      <c r="J120" s="7"/>
      <c r="K120" s="7"/>
      <c r="L120" s="15"/>
      <c r="M120" s="7"/>
      <c r="N120" s="13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15"/>
      <c r="AC120" s="7" t="s">
        <v>61</v>
      </c>
    </row>
    <row r="121" spans="1:29" ht="77.25" thickBot="1">
      <c r="A121" s="41"/>
      <c r="B121" s="8" t="s">
        <v>9</v>
      </c>
      <c r="C121" s="7">
        <f aca="true" t="shared" si="16" ref="C121:AA121">SUM(C108+C119)</f>
        <v>110</v>
      </c>
      <c r="D121" s="7">
        <f t="shared" si="16"/>
        <v>70</v>
      </c>
      <c r="E121" s="7">
        <f t="shared" si="16"/>
        <v>10.5</v>
      </c>
      <c r="F121" s="7">
        <f t="shared" si="16"/>
        <v>23</v>
      </c>
      <c r="G121" s="7">
        <f t="shared" si="16"/>
        <v>0</v>
      </c>
      <c r="H121" s="7">
        <f t="shared" si="16"/>
        <v>184</v>
      </c>
      <c r="I121" s="7">
        <f t="shared" si="16"/>
        <v>168</v>
      </c>
      <c r="J121" s="7">
        <f t="shared" si="16"/>
        <v>150</v>
      </c>
      <c r="K121" s="7">
        <f t="shared" si="16"/>
        <v>0</v>
      </c>
      <c r="L121" s="15">
        <f t="shared" si="16"/>
        <v>200</v>
      </c>
      <c r="M121" s="7">
        <f t="shared" si="16"/>
        <v>113</v>
      </c>
      <c r="N121" s="13">
        <f t="shared" si="16"/>
        <v>0</v>
      </c>
      <c r="O121" s="7">
        <f t="shared" si="16"/>
        <v>86</v>
      </c>
      <c r="P121" s="7">
        <f t="shared" si="16"/>
        <v>0</v>
      </c>
      <c r="Q121" s="7">
        <f t="shared" si="16"/>
        <v>348</v>
      </c>
      <c r="R121" s="7">
        <f t="shared" si="16"/>
        <v>0</v>
      </c>
      <c r="S121" s="7">
        <f t="shared" si="16"/>
        <v>0</v>
      </c>
      <c r="T121" s="7">
        <f t="shared" si="16"/>
        <v>14</v>
      </c>
      <c r="U121" s="7">
        <f t="shared" si="16"/>
        <v>5</v>
      </c>
      <c r="V121" s="7">
        <f t="shared" si="16"/>
        <v>17.6</v>
      </c>
      <c r="W121" s="7">
        <f t="shared" si="16"/>
        <v>28</v>
      </c>
      <c r="X121" s="7">
        <f t="shared" si="16"/>
        <v>0</v>
      </c>
      <c r="Y121" s="7">
        <f t="shared" si="16"/>
        <v>22.8</v>
      </c>
      <c r="Z121" s="7">
        <f t="shared" si="16"/>
        <v>0</v>
      </c>
      <c r="AA121" s="7">
        <f t="shared" si="16"/>
        <v>0</v>
      </c>
      <c r="AB121" s="15">
        <f>SUM(AB108+AB119)</f>
        <v>5</v>
      </c>
      <c r="AC121" s="7">
        <v>4.2</v>
      </c>
    </row>
    <row r="122" spans="1:29" s="45" customFormat="1" ht="77.25" thickBot="1">
      <c r="A122" s="97" t="s">
        <v>136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9"/>
    </row>
    <row r="123" spans="1:29" ht="77.25" thickBot="1">
      <c r="A123" s="97" t="s">
        <v>17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9"/>
    </row>
    <row r="124" spans="1:29" ht="68.25" customHeight="1">
      <c r="A124" s="100" t="s">
        <v>30</v>
      </c>
      <c r="B124" s="102" t="s">
        <v>22</v>
      </c>
      <c r="C124" s="89" t="s">
        <v>69</v>
      </c>
      <c r="D124" s="89" t="s">
        <v>70</v>
      </c>
      <c r="E124" s="89" t="s">
        <v>71</v>
      </c>
      <c r="F124" s="89" t="s">
        <v>72</v>
      </c>
      <c r="G124" s="89" t="s">
        <v>73</v>
      </c>
      <c r="H124" s="89" t="s">
        <v>74</v>
      </c>
      <c r="I124" s="89" t="s">
        <v>75</v>
      </c>
      <c r="J124" s="89" t="s">
        <v>76</v>
      </c>
      <c r="K124" s="89" t="s">
        <v>77</v>
      </c>
      <c r="L124" s="87" t="s">
        <v>78</v>
      </c>
      <c r="M124" s="89" t="s">
        <v>100</v>
      </c>
      <c r="N124" s="91" t="s">
        <v>79</v>
      </c>
      <c r="O124" s="89" t="s">
        <v>80</v>
      </c>
      <c r="P124" s="89" t="s">
        <v>81</v>
      </c>
      <c r="Q124" s="89" t="s">
        <v>82</v>
      </c>
      <c r="R124" s="89" t="s">
        <v>83</v>
      </c>
      <c r="S124" s="89" t="s">
        <v>84</v>
      </c>
      <c r="T124" s="89" t="s">
        <v>85</v>
      </c>
      <c r="U124" s="89" t="s">
        <v>86</v>
      </c>
      <c r="V124" s="89" t="s">
        <v>87</v>
      </c>
      <c r="W124" s="89" t="s">
        <v>88</v>
      </c>
      <c r="X124" s="89" t="s">
        <v>89</v>
      </c>
      <c r="Y124" s="89" t="s">
        <v>90</v>
      </c>
      <c r="Z124" s="89" t="s">
        <v>91</v>
      </c>
      <c r="AA124" s="89" t="s">
        <v>92</v>
      </c>
      <c r="AB124" s="87" t="s">
        <v>98</v>
      </c>
      <c r="AC124" s="89" t="s">
        <v>93</v>
      </c>
    </row>
    <row r="125" spans="1:29" ht="409.5" customHeight="1" thickBot="1">
      <c r="A125" s="101"/>
      <c r="B125" s="103"/>
      <c r="C125" s="90"/>
      <c r="D125" s="90"/>
      <c r="E125" s="90"/>
      <c r="F125" s="90"/>
      <c r="G125" s="90"/>
      <c r="H125" s="90"/>
      <c r="I125" s="90"/>
      <c r="J125" s="90"/>
      <c r="K125" s="90"/>
      <c r="L125" s="88"/>
      <c r="M125" s="90"/>
      <c r="N125" s="92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88"/>
      <c r="AC125" s="90"/>
    </row>
    <row r="126" spans="1:29" ht="77.25" thickBot="1">
      <c r="A126" s="1">
        <v>1</v>
      </c>
      <c r="B126" s="2">
        <v>2</v>
      </c>
      <c r="C126" s="40">
        <v>3</v>
      </c>
      <c r="D126" s="3">
        <v>4</v>
      </c>
      <c r="E126" s="40">
        <v>5</v>
      </c>
      <c r="F126" s="40">
        <v>6</v>
      </c>
      <c r="G126" s="40">
        <v>7</v>
      </c>
      <c r="H126" s="40" t="s">
        <v>47</v>
      </c>
      <c r="I126" s="3">
        <v>9</v>
      </c>
      <c r="J126" s="40">
        <v>10</v>
      </c>
      <c r="K126" s="40">
        <v>11</v>
      </c>
      <c r="L126" s="4">
        <v>12</v>
      </c>
      <c r="M126" s="40">
        <v>13</v>
      </c>
      <c r="N126" s="5">
        <v>14</v>
      </c>
      <c r="O126" s="40">
        <v>15</v>
      </c>
      <c r="P126" s="5">
        <v>16</v>
      </c>
      <c r="Q126" s="40">
        <v>17</v>
      </c>
      <c r="R126" s="5">
        <v>18</v>
      </c>
      <c r="S126" s="40">
        <v>19</v>
      </c>
      <c r="T126" s="5">
        <v>20</v>
      </c>
      <c r="U126" s="40">
        <v>21</v>
      </c>
      <c r="V126" s="5">
        <v>22</v>
      </c>
      <c r="W126" s="40">
        <v>23</v>
      </c>
      <c r="X126" s="5">
        <v>24</v>
      </c>
      <c r="Y126" s="40">
        <v>25</v>
      </c>
      <c r="Z126" s="6">
        <v>26</v>
      </c>
      <c r="AA126" s="5">
        <v>27</v>
      </c>
      <c r="AB126" s="4">
        <v>28</v>
      </c>
      <c r="AC126" s="40">
        <v>30</v>
      </c>
    </row>
    <row r="127" spans="1:29" s="31" customFormat="1" ht="77.25" thickBot="1">
      <c r="A127" s="97" t="s">
        <v>5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9"/>
    </row>
    <row r="128" spans="1:29" ht="230.25" thickBot="1">
      <c r="A128" s="7">
        <v>39</v>
      </c>
      <c r="B128" s="19" t="s">
        <v>126</v>
      </c>
      <c r="C128" s="41"/>
      <c r="D128" s="9"/>
      <c r="E128" s="9"/>
      <c r="F128" s="9"/>
      <c r="G128" s="9">
        <v>16</v>
      </c>
      <c r="H128" s="9"/>
      <c r="I128" s="9"/>
      <c r="J128" s="9"/>
      <c r="K128" s="9"/>
      <c r="L128" s="10"/>
      <c r="M128" s="41"/>
      <c r="N128" s="9"/>
      <c r="O128" s="41"/>
      <c r="P128" s="10"/>
      <c r="Q128" s="41">
        <v>165</v>
      </c>
      <c r="R128" s="10"/>
      <c r="S128" s="41"/>
      <c r="T128" s="10"/>
      <c r="U128" s="41"/>
      <c r="V128" s="10">
        <v>2</v>
      </c>
      <c r="W128" s="41"/>
      <c r="X128" s="10"/>
      <c r="Y128" s="41">
        <v>2</v>
      </c>
      <c r="Z128" s="9"/>
      <c r="AA128" s="10"/>
      <c r="AB128" s="11"/>
      <c r="AC128" s="41"/>
    </row>
    <row r="129" spans="1:29" ht="153.75" thickBot="1">
      <c r="A129" s="41">
        <v>40</v>
      </c>
      <c r="B129" s="8" t="s">
        <v>58</v>
      </c>
      <c r="C129" s="41"/>
      <c r="D129" s="9"/>
      <c r="E129" s="9"/>
      <c r="F129" s="9"/>
      <c r="G129" s="9"/>
      <c r="H129" s="9"/>
      <c r="I129" s="9"/>
      <c r="J129" s="9"/>
      <c r="K129" s="9"/>
      <c r="L129" s="10"/>
      <c r="M129" s="41"/>
      <c r="N129" s="13"/>
      <c r="O129" s="7"/>
      <c r="P129" s="14">
        <v>100</v>
      </c>
      <c r="Q129" s="7"/>
      <c r="R129" s="14"/>
      <c r="S129" s="7"/>
      <c r="T129" s="14"/>
      <c r="U129" s="7"/>
      <c r="V129" s="14"/>
      <c r="W129" s="7"/>
      <c r="X129" s="14"/>
      <c r="Y129" s="7"/>
      <c r="Z129" s="13"/>
      <c r="AA129" s="14"/>
      <c r="AB129" s="15"/>
      <c r="AC129" s="7"/>
    </row>
    <row r="130" spans="1:29" ht="77.25" thickBot="1">
      <c r="A130" s="41">
        <v>3</v>
      </c>
      <c r="B130" s="8" t="s">
        <v>36</v>
      </c>
      <c r="C130" s="7"/>
      <c r="D130" s="9"/>
      <c r="E130" s="9"/>
      <c r="F130" s="9"/>
      <c r="G130" s="9"/>
      <c r="H130" s="9"/>
      <c r="I130" s="12"/>
      <c r="J130" s="12"/>
      <c r="K130" s="13"/>
      <c r="L130" s="10"/>
      <c r="M130" s="41"/>
      <c r="N130" s="13"/>
      <c r="O130" s="7"/>
      <c r="P130" s="14"/>
      <c r="Q130" s="7">
        <v>80</v>
      </c>
      <c r="R130" s="14"/>
      <c r="S130" s="7"/>
      <c r="T130" s="14"/>
      <c r="U130" s="7"/>
      <c r="V130" s="14"/>
      <c r="W130" s="7"/>
      <c r="X130" s="14"/>
      <c r="Y130" s="7">
        <v>13</v>
      </c>
      <c r="Z130" s="13"/>
      <c r="AA130" s="14">
        <v>0.2</v>
      </c>
      <c r="AB130" s="15"/>
      <c r="AC130" s="7"/>
    </row>
    <row r="131" spans="1:29" ht="77.25" thickBot="1">
      <c r="A131" s="41">
        <v>11</v>
      </c>
      <c r="B131" s="8" t="s">
        <v>53</v>
      </c>
      <c r="C131" s="41">
        <v>40</v>
      </c>
      <c r="D131" s="9"/>
      <c r="E131" s="9"/>
      <c r="F131" s="9"/>
      <c r="G131" s="9"/>
      <c r="H131" s="9"/>
      <c r="I131" s="12"/>
      <c r="J131" s="12"/>
      <c r="K131" s="9"/>
      <c r="L131" s="10"/>
      <c r="M131" s="41"/>
      <c r="N131" s="13"/>
      <c r="O131" s="7"/>
      <c r="P131" s="14"/>
      <c r="Q131" s="7"/>
      <c r="R131" s="14"/>
      <c r="S131" s="7"/>
      <c r="T131" s="14"/>
      <c r="U131" s="7"/>
      <c r="V131" s="14">
        <v>5</v>
      </c>
      <c r="W131" s="7"/>
      <c r="X131" s="14"/>
      <c r="Y131" s="7"/>
      <c r="Z131" s="13"/>
      <c r="AA131" s="14"/>
      <c r="AB131" s="15"/>
      <c r="AC131" s="7"/>
    </row>
    <row r="132" spans="1:29" ht="230.25" thickBot="1">
      <c r="A132" s="41" t="s">
        <v>32</v>
      </c>
      <c r="B132" s="8" t="s">
        <v>120</v>
      </c>
      <c r="C132" s="41"/>
      <c r="D132" s="9"/>
      <c r="E132" s="9"/>
      <c r="F132" s="9"/>
      <c r="G132" s="9"/>
      <c r="H132" s="9"/>
      <c r="I132" s="9"/>
      <c r="J132" s="9">
        <v>150</v>
      </c>
      <c r="K132" s="9"/>
      <c r="L132" s="10"/>
      <c r="M132" s="41"/>
      <c r="N132" s="9"/>
      <c r="O132" s="41"/>
      <c r="P132" s="10"/>
      <c r="Q132" s="41"/>
      <c r="R132" s="10"/>
      <c r="S132" s="41"/>
      <c r="T132" s="10"/>
      <c r="U132" s="41"/>
      <c r="V132" s="10"/>
      <c r="W132" s="41"/>
      <c r="X132" s="10"/>
      <c r="Y132" s="41"/>
      <c r="Z132" s="9"/>
      <c r="AA132" s="10"/>
      <c r="AB132" s="11"/>
      <c r="AC132" s="41"/>
    </row>
    <row r="133" spans="1:29" ht="77.25" thickBot="1">
      <c r="A133" s="1"/>
      <c r="B133" s="16" t="s">
        <v>29</v>
      </c>
      <c r="C133" s="1">
        <f aca="true" t="shared" si="17" ref="C133:AC133">SUM(C128:C132)</f>
        <v>40</v>
      </c>
      <c r="D133" s="1">
        <f t="shared" si="17"/>
        <v>0</v>
      </c>
      <c r="E133" s="1">
        <f t="shared" si="17"/>
        <v>0</v>
      </c>
      <c r="F133" s="1">
        <f t="shared" si="17"/>
        <v>0</v>
      </c>
      <c r="G133" s="1">
        <f t="shared" si="17"/>
        <v>16</v>
      </c>
      <c r="H133" s="1">
        <f t="shared" si="17"/>
        <v>0</v>
      </c>
      <c r="I133" s="1">
        <f t="shared" si="17"/>
        <v>0</v>
      </c>
      <c r="J133" s="1">
        <f t="shared" si="17"/>
        <v>150</v>
      </c>
      <c r="K133" s="1">
        <f t="shared" si="17"/>
        <v>0</v>
      </c>
      <c r="L133" s="17">
        <f t="shared" si="17"/>
        <v>0</v>
      </c>
      <c r="M133" s="1">
        <f t="shared" si="17"/>
        <v>0</v>
      </c>
      <c r="N133" s="18">
        <f t="shared" si="17"/>
        <v>0</v>
      </c>
      <c r="O133" s="1">
        <f t="shared" si="17"/>
        <v>0</v>
      </c>
      <c r="P133" s="1">
        <f t="shared" si="17"/>
        <v>100</v>
      </c>
      <c r="Q133" s="1">
        <f t="shared" si="17"/>
        <v>245</v>
      </c>
      <c r="R133" s="1">
        <f t="shared" si="17"/>
        <v>0</v>
      </c>
      <c r="S133" s="1">
        <f t="shared" si="17"/>
        <v>0</v>
      </c>
      <c r="T133" s="1">
        <f t="shared" si="17"/>
        <v>0</v>
      </c>
      <c r="U133" s="1">
        <f t="shared" si="17"/>
        <v>0</v>
      </c>
      <c r="V133" s="1">
        <f t="shared" si="17"/>
        <v>7</v>
      </c>
      <c r="W133" s="1">
        <f t="shared" si="17"/>
        <v>0</v>
      </c>
      <c r="X133" s="1">
        <f t="shared" si="17"/>
        <v>0</v>
      </c>
      <c r="Y133" s="1">
        <f t="shared" si="17"/>
        <v>15</v>
      </c>
      <c r="Z133" s="1">
        <f t="shared" si="17"/>
        <v>0</v>
      </c>
      <c r="AA133" s="1">
        <f t="shared" si="17"/>
        <v>0.2</v>
      </c>
      <c r="AB133" s="1">
        <f t="shared" si="17"/>
        <v>0</v>
      </c>
      <c r="AC133" s="1">
        <f t="shared" si="17"/>
        <v>0</v>
      </c>
    </row>
    <row r="134" spans="1:29" s="31" customFormat="1" ht="77.25" thickBot="1">
      <c r="A134" s="97" t="s">
        <v>8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9"/>
    </row>
    <row r="135" spans="1:29" ht="230.25" thickBot="1">
      <c r="A135" s="41">
        <v>4</v>
      </c>
      <c r="B135" s="8" t="s">
        <v>106</v>
      </c>
      <c r="C135" s="41"/>
      <c r="D135" s="9"/>
      <c r="E135" s="9"/>
      <c r="F135" s="9"/>
      <c r="G135" s="9"/>
      <c r="H135" s="9"/>
      <c r="I135" s="9">
        <v>100</v>
      </c>
      <c r="J135" s="9"/>
      <c r="K135" s="9"/>
      <c r="L135" s="11"/>
      <c r="M135" s="41"/>
      <c r="N135" s="9"/>
      <c r="O135" s="41"/>
      <c r="P135" s="10"/>
      <c r="Q135" s="41"/>
      <c r="R135" s="10"/>
      <c r="S135" s="41"/>
      <c r="T135" s="10"/>
      <c r="U135" s="41"/>
      <c r="V135" s="10"/>
      <c r="W135" s="41"/>
      <c r="X135" s="10"/>
      <c r="Y135" s="41"/>
      <c r="Z135" s="9"/>
      <c r="AA135" s="10"/>
      <c r="AB135" s="11"/>
      <c r="AC135" s="41"/>
    </row>
    <row r="136" spans="1:29" ht="230.25" thickBot="1">
      <c r="A136" s="41">
        <v>5</v>
      </c>
      <c r="B136" s="8" t="s">
        <v>54</v>
      </c>
      <c r="C136" s="41"/>
      <c r="D136" s="9"/>
      <c r="E136" s="9"/>
      <c r="F136" s="9">
        <v>5</v>
      </c>
      <c r="G136" s="9"/>
      <c r="H136" s="9">
        <v>75</v>
      </c>
      <c r="I136" s="9">
        <v>41</v>
      </c>
      <c r="J136" s="9"/>
      <c r="K136" s="9"/>
      <c r="L136" s="10"/>
      <c r="M136" s="41">
        <v>37</v>
      </c>
      <c r="N136" s="9"/>
      <c r="O136" s="41"/>
      <c r="P136" s="14"/>
      <c r="Q136" s="7"/>
      <c r="R136" s="14"/>
      <c r="S136" s="7"/>
      <c r="T136" s="14"/>
      <c r="U136" s="7">
        <v>5</v>
      </c>
      <c r="V136" s="14">
        <v>4</v>
      </c>
      <c r="W136" s="7"/>
      <c r="X136" s="14"/>
      <c r="Y136" s="7"/>
      <c r="Z136" s="13"/>
      <c r="AA136" s="14"/>
      <c r="AB136" s="15"/>
      <c r="AC136" s="7"/>
    </row>
    <row r="137" spans="1:29" ht="153.75" thickBot="1">
      <c r="A137" s="41">
        <v>14</v>
      </c>
      <c r="B137" s="8" t="s">
        <v>112</v>
      </c>
      <c r="C137" s="7">
        <v>28</v>
      </c>
      <c r="D137" s="9"/>
      <c r="E137" s="9"/>
      <c r="F137" s="9"/>
      <c r="G137" s="9"/>
      <c r="H137" s="9"/>
      <c r="I137" s="9"/>
      <c r="J137" s="9"/>
      <c r="K137" s="9"/>
      <c r="L137" s="11"/>
      <c r="M137" s="41"/>
      <c r="N137" s="13">
        <v>79</v>
      </c>
      <c r="O137" s="7"/>
      <c r="P137" s="14"/>
      <c r="Q137" s="7">
        <v>26</v>
      </c>
      <c r="R137" s="14"/>
      <c r="S137" s="7"/>
      <c r="T137" s="14"/>
      <c r="U137" s="7"/>
      <c r="V137" s="14"/>
      <c r="W137" s="7">
        <v>8</v>
      </c>
      <c r="X137" s="14"/>
      <c r="Y137" s="7"/>
      <c r="Z137" s="13"/>
      <c r="AA137" s="14"/>
      <c r="AB137" s="15"/>
      <c r="AC137" s="7"/>
    </row>
    <row r="138" spans="1:29" ht="77.25" thickBot="1">
      <c r="A138" s="41">
        <v>41</v>
      </c>
      <c r="B138" s="8" t="s">
        <v>33</v>
      </c>
      <c r="C138" s="7"/>
      <c r="D138" s="9"/>
      <c r="E138" s="9">
        <v>2</v>
      </c>
      <c r="F138" s="9"/>
      <c r="G138" s="9"/>
      <c r="H138" s="9"/>
      <c r="I138" s="9">
        <v>224</v>
      </c>
      <c r="J138" s="9"/>
      <c r="K138" s="9"/>
      <c r="L138" s="14"/>
      <c r="M138" s="41"/>
      <c r="N138" s="9"/>
      <c r="O138" s="9"/>
      <c r="P138" s="14"/>
      <c r="Q138" s="7"/>
      <c r="R138" s="14"/>
      <c r="S138" s="7"/>
      <c r="T138" s="14"/>
      <c r="U138" s="7"/>
      <c r="V138" s="14"/>
      <c r="W138" s="7">
        <v>5</v>
      </c>
      <c r="X138" s="14"/>
      <c r="Y138" s="7">
        <v>0.08</v>
      </c>
      <c r="Z138" s="13"/>
      <c r="AA138" s="14"/>
      <c r="AB138" s="15"/>
      <c r="AC138" s="7"/>
    </row>
    <row r="139" spans="1:29" ht="153.75" thickBot="1">
      <c r="A139" s="41">
        <v>17</v>
      </c>
      <c r="B139" s="8" t="s">
        <v>40</v>
      </c>
      <c r="C139" s="7"/>
      <c r="D139" s="9"/>
      <c r="E139" s="9"/>
      <c r="F139" s="9"/>
      <c r="G139" s="9"/>
      <c r="H139" s="9"/>
      <c r="I139" s="9"/>
      <c r="J139" s="9"/>
      <c r="K139" s="9">
        <v>30</v>
      </c>
      <c r="L139" s="11"/>
      <c r="M139" s="41"/>
      <c r="N139" s="13"/>
      <c r="O139" s="7"/>
      <c r="P139" s="14"/>
      <c r="Q139" s="7"/>
      <c r="R139" s="14"/>
      <c r="S139" s="7"/>
      <c r="T139" s="14"/>
      <c r="U139" s="7"/>
      <c r="V139" s="14"/>
      <c r="W139" s="7"/>
      <c r="X139" s="14"/>
      <c r="Y139" s="7">
        <v>15</v>
      </c>
      <c r="Z139" s="13"/>
      <c r="AA139" s="14"/>
      <c r="AB139" s="15"/>
      <c r="AC139" s="7"/>
    </row>
    <row r="140" spans="1:29" ht="77.25" thickBot="1">
      <c r="A140" s="41" t="s">
        <v>32</v>
      </c>
      <c r="B140" s="8" t="s">
        <v>28</v>
      </c>
      <c r="C140" s="41">
        <v>70</v>
      </c>
      <c r="D140" s="9"/>
      <c r="E140" s="9"/>
      <c r="F140" s="9"/>
      <c r="G140" s="9"/>
      <c r="H140" s="9"/>
      <c r="I140" s="9"/>
      <c r="J140" s="9"/>
      <c r="K140" s="9"/>
      <c r="L140" s="10"/>
      <c r="M140" s="41"/>
      <c r="N140" s="13"/>
      <c r="O140" s="7"/>
      <c r="P140" s="14"/>
      <c r="Q140" s="7"/>
      <c r="R140" s="14"/>
      <c r="S140" s="7"/>
      <c r="T140" s="14"/>
      <c r="U140" s="7"/>
      <c r="V140" s="14"/>
      <c r="W140" s="7"/>
      <c r="X140" s="14"/>
      <c r="Y140" s="7"/>
      <c r="Z140" s="13"/>
      <c r="AA140" s="14"/>
      <c r="AB140" s="15"/>
      <c r="AC140" s="7"/>
    </row>
    <row r="141" spans="1:29" ht="77.25" thickBot="1">
      <c r="A141" s="41" t="s">
        <v>32</v>
      </c>
      <c r="B141" s="8" t="s">
        <v>7</v>
      </c>
      <c r="C141" s="7"/>
      <c r="D141" s="9">
        <v>70</v>
      </c>
      <c r="E141" s="9"/>
      <c r="F141" s="9"/>
      <c r="G141" s="9"/>
      <c r="H141" s="9"/>
      <c r="I141" s="9"/>
      <c r="J141" s="9"/>
      <c r="K141" s="9"/>
      <c r="L141" s="10"/>
      <c r="M141" s="41"/>
      <c r="N141" s="13"/>
      <c r="O141" s="7"/>
      <c r="P141" s="14"/>
      <c r="Q141" s="7"/>
      <c r="R141" s="14"/>
      <c r="S141" s="7"/>
      <c r="T141" s="14"/>
      <c r="U141" s="7"/>
      <c r="V141" s="14"/>
      <c r="W141" s="7"/>
      <c r="X141" s="14"/>
      <c r="Y141" s="7"/>
      <c r="Z141" s="13"/>
      <c r="AA141" s="14"/>
      <c r="AB141" s="15"/>
      <c r="AC141" s="7"/>
    </row>
    <row r="142" spans="1:29" ht="306.75" thickBot="1">
      <c r="A142" s="41" t="s">
        <v>32</v>
      </c>
      <c r="B142" s="8" t="s">
        <v>65</v>
      </c>
      <c r="C142" s="7"/>
      <c r="D142" s="9"/>
      <c r="E142" s="9"/>
      <c r="F142" s="9"/>
      <c r="G142" s="9"/>
      <c r="H142" s="9"/>
      <c r="I142" s="9"/>
      <c r="J142" s="9"/>
      <c r="K142" s="9"/>
      <c r="L142" s="11"/>
      <c r="M142" s="41"/>
      <c r="N142" s="13"/>
      <c r="O142" s="7"/>
      <c r="P142" s="14"/>
      <c r="Q142" s="7"/>
      <c r="R142" s="14">
        <v>200</v>
      </c>
      <c r="S142" s="7"/>
      <c r="T142" s="14"/>
      <c r="U142" s="7"/>
      <c r="V142" s="14"/>
      <c r="W142" s="7"/>
      <c r="X142" s="14"/>
      <c r="Y142" s="7"/>
      <c r="Z142" s="13"/>
      <c r="AA142" s="14"/>
      <c r="AB142" s="15"/>
      <c r="AC142" s="15"/>
    </row>
    <row r="143" spans="1:29" ht="77.25" thickBot="1">
      <c r="A143" s="7"/>
      <c r="B143" s="19" t="s">
        <v>29</v>
      </c>
      <c r="C143" s="7">
        <f>SUM(C135:C142)</f>
        <v>98</v>
      </c>
      <c r="D143" s="7">
        <f aca="true" t="shared" si="18" ref="D143:AC143">SUM(D135:D142)</f>
        <v>70</v>
      </c>
      <c r="E143" s="7">
        <f t="shared" si="18"/>
        <v>2</v>
      </c>
      <c r="F143" s="7">
        <f t="shared" si="18"/>
        <v>5</v>
      </c>
      <c r="G143" s="7">
        <f t="shared" si="18"/>
        <v>0</v>
      </c>
      <c r="H143" s="7">
        <f t="shared" si="18"/>
        <v>75</v>
      </c>
      <c r="I143" s="7">
        <f t="shared" si="18"/>
        <v>365</v>
      </c>
      <c r="J143" s="7">
        <f t="shared" si="18"/>
        <v>0</v>
      </c>
      <c r="K143" s="7">
        <f t="shared" si="18"/>
        <v>30</v>
      </c>
      <c r="L143" s="7">
        <f t="shared" si="18"/>
        <v>0</v>
      </c>
      <c r="M143" s="7">
        <f t="shared" si="18"/>
        <v>37</v>
      </c>
      <c r="N143" s="7">
        <f t="shared" si="18"/>
        <v>79</v>
      </c>
      <c r="O143" s="7">
        <f t="shared" si="18"/>
        <v>0</v>
      </c>
      <c r="P143" s="7">
        <f t="shared" si="18"/>
        <v>0</v>
      </c>
      <c r="Q143" s="7">
        <f t="shared" si="18"/>
        <v>26</v>
      </c>
      <c r="R143" s="7">
        <f t="shared" si="18"/>
        <v>200</v>
      </c>
      <c r="S143" s="7">
        <f t="shared" si="18"/>
        <v>0</v>
      </c>
      <c r="T143" s="7">
        <f t="shared" si="18"/>
        <v>0</v>
      </c>
      <c r="U143" s="7">
        <f t="shared" si="18"/>
        <v>5</v>
      </c>
      <c r="V143" s="7">
        <f t="shared" si="18"/>
        <v>4</v>
      </c>
      <c r="W143" s="7">
        <f t="shared" si="18"/>
        <v>13</v>
      </c>
      <c r="X143" s="7">
        <f t="shared" si="18"/>
        <v>0</v>
      </c>
      <c r="Y143" s="7">
        <f t="shared" si="18"/>
        <v>15.08</v>
      </c>
      <c r="Z143" s="7">
        <f t="shared" si="18"/>
        <v>0</v>
      </c>
      <c r="AA143" s="7">
        <f t="shared" si="18"/>
        <v>0</v>
      </c>
      <c r="AB143" s="7">
        <f t="shared" si="18"/>
        <v>0</v>
      </c>
      <c r="AC143" s="7">
        <f t="shared" si="18"/>
        <v>0</v>
      </c>
    </row>
    <row r="144" spans="1:29" ht="77.25" thickBot="1">
      <c r="A144" s="1"/>
      <c r="B144" s="16" t="s">
        <v>49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"/>
      <c r="M144" s="40"/>
      <c r="N144" s="6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"/>
      <c r="AC144" s="40" t="s">
        <v>61</v>
      </c>
    </row>
    <row r="145" spans="1:29" s="31" customFormat="1" ht="77.25" thickBot="1">
      <c r="A145" s="7"/>
      <c r="B145" s="19" t="s">
        <v>9</v>
      </c>
      <c r="C145" s="7">
        <f aca="true" t="shared" si="19" ref="C145:AB145">SUM(C133+C143)</f>
        <v>138</v>
      </c>
      <c r="D145" s="7">
        <f t="shared" si="19"/>
        <v>70</v>
      </c>
      <c r="E145" s="7">
        <f t="shared" si="19"/>
        <v>2</v>
      </c>
      <c r="F145" s="7">
        <f t="shared" si="19"/>
        <v>5</v>
      </c>
      <c r="G145" s="7">
        <f t="shared" si="19"/>
        <v>16</v>
      </c>
      <c r="H145" s="7">
        <f t="shared" si="19"/>
        <v>75</v>
      </c>
      <c r="I145" s="7">
        <f t="shared" si="19"/>
        <v>365</v>
      </c>
      <c r="J145" s="7">
        <f t="shared" si="19"/>
        <v>150</v>
      </c>
      <c r="K145" s="7">
        <f t="shared" si="19"/>
        <v>30</v>
      </c>
      <c r="L145" s="15">
        <f t="shared" si="19"/>
        <v>0</v>
      </c>
      <c r="M145" s="7">
        <f t="shared" si="19"/>
        <v>37</v>
      </c>
      <c r="N145" s="13">
        <f t="shared" si="19"/>
        <v>79</v>
      </c>
      <c r="O145" s="7">
        <f t="shared" si="19"/>
        <v>0</v>
      </c>
      <c r="P145" s="7">
        <f t="shared" si="19"/>
        <v>100</v>
      </c>
      <c r="Q145" s="7">
        <f t="shared" si="19"/>
        <v>271</v>
      </c>
      <c r="R145" s="7">
        <f t="shared" si="19"/>
        <v>200</v>
      </c>
      <c r="S145" s="7">
        <f t="shared" si="19"/>
        <v>0</v>
      </c>
      <c r="T145" s="7">
        <f t="shared" si="19"/>
        <v>0</v>
      </c>
      <c r="U145" s="7">
        <f t="shared" si="19"/>
        <v>5</v>
      </c>
      <c r="V145" s="7">
        <f t="shared" si="19"/>
        <v>11</v>
      </c>
      <c r="W145" s="7">
        <f t="shared" si="19"/>
        <v>13</v>
      </c>
      <c r="X145" s="7">
        <f t="shared" si="19"/>
        <v>0</v>
      </c>
      <c r="Y145" s="7">
        <f t="shared" si="19"/>
        <v>30.08</v>
      </c>
      <c r="Z145" s="7">
        <f t="shared" si="19"/>
        <v>0</v>
      </c>
      <c r="AA145" s="7">
        <f t="shared" si="19"/>
        <v>0.2</v>
      </c>
      <c r="AB145" s="7">
        <f t="shared" si="19"/>
        <v>0</v>
      </c>
      <c r="AC145" s="7">
        <v>4.2</v>
      </c>
    </row>
    <row r="146" spans="1:29" s="28" customFormat="1" ht="77.25" thickBot="1">
      <c r="A146" s="97" t="s">
        <v>136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9"/>
    </row>
    <row r="147" spans="1:29" s="32" customFormat="1" ht="77.25" thickBot="1">
      <c r="A147" s="97" t="s">
        <v>18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9"/>
    </row>
    <row r="148" spans="1:29" ht="68.25" customHeight="1">
      <c r="A148" s="100" t="s">
        <v>30</v>
      </c>
      <c r="B148" s="102" t="s">
        <v>22</v>
      </c>
      <c r="C148" s="89" t="s">
        <v>69</v>
      </c>
      <c r="D148" s="89" t="s">
        <v>70</v>
      </c>
      <c r="E148" s="89" t="s">
        <v>71</v>
      </c>
      <c r="F148" s="89" t="s">
        <v>72</v>
      </c>
      <c r="G148" s="89" t="s">
        <v>73</v>
      </c>
      <c r="H148" s="89" t="s">
        <v>74</v>
      </c>
      <c r="I148" s="89" t="s">
        <v>75</v>
      </c>
      <c r="J148" s="89" t="s">
        <v>76</v>
      </c>
      <c r="K148" s="89" t="s">
        <v>77</v>
      </c>
      <c r="L148" s="87" t="s">
        <v>78</v>
      </c>
      <c r="M148" s="89" t="s">
        <v>100</v>
      </c>
      <c r="N148" s="91" t="s">
        <v>79</v>
      </c>
      <c r="O148" s="89" t="s">
        <v>80</v>
      </c>
      <c r="P148" s="89" t="s">
        <v>81</v>
      </c>
      <c r="Q148" s="89" t="s">
        <v>82</v>
      </c>
      <c r="R148" s="89" t="s">
        <v>83</v>
      </c>
      <c r="S148" s="89" t="s">
        <v>84</v>
      </c>
      <c r="T148" s="89" t="s">
        <v>85</v>
      </c>
      <c r="U148" s="89" t="s">
        <v>86</v>
      </c>
      <c r="V148" s="89" t="s">
        <v>87</v>
      </c>
      <c r="W148" s="89" t="s">
        <v>88</v>
      </c>
      <c r="X148" s="89" t="s">
        <v>89</v>
      </c>
      <c r="Y148" s="89" t="s">
        <v>90</v>
      </c>
      <c r="Z148" s="89" t="s">
        <v>91</v>
      </c>
      <c r="AA148" s="89" t="s">
        <v>92</v>
      </c>
      <c r="AB148" s="87" t="s">
        <v>98</v>
      </c>
      <c r="AC148" s="89" t="s">
        <v>93</v>
      </c>
    </row>
    <row r="149" spans="1:29" ht="409.5" customHeight="1" thickBot="1">
      <c r="A149" s="101"/>
      <c r="B149" s="103"/>
      <c r="C149" s="90"/>
      <c r="D149" s="90"/>
      <c r="E149" s="90"/>
      <c r="F149" s="90"/>
      <c r="G149" s="90"/>
      <c r="H149" s="90"/>
      <c r="I149" s="90"/>
      <c r="J149" s="90"/>
      <c r="K149" s="90"/>
      <c r="L149" s="88"/>
      <c r="M149" s="90"/>
      <c r="N149" s="92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88"/>
      <c r="AC149" s="90"/>
    </row>
    <row r="150" spans="1:29" ht="77.25" thickBot="1">
      <c r="A150" s="41">
        <v>1</v>
      </c>
      <c r="B150" s="20">
        <v>2</v>
      </c>
      <c r="C150" s="7">
        <v>3</v>
      </c>
      <c r="D150" s="22">
        <v>4</v>
      </c>
      <c r="E150" s="7">
        <v>5</v>
      </c>
      <c r="F150" s="7">
        <v>6</v>
      </c>
      <c r="G150" s="7">
        <v>7</v>
      </c>
      <c r="H150" s="7" t="s">
        <v>47</v>
      </c>
      <c r="I150" s="22">
        <v>9</v>
      </c>
      <c r="J150" s="7">
        <v>10</v>
      </c>
      <c r="K150" s="7">
        <v>11</v>
      </c>
      <c r="L150" s="15">
        <v>12</v>
      </c>
      <c r="M150" s="7">
        <v>13</v>
      </c>
      <c r="N150" s="14">
        <v>14</v>
      </c>
      <c r="O150" s="7">
        <v>15</v>
      </c>
      <c r="P150" s="14">
        <v>16</v>
      </c>
      <c r="Q150" s="7">
        <v>17</v>
      </c>
      <c r="R150" s="14">
        <v>18</v>
      </c>
      <c r="S150" s="7">
        <v>19</v>
      </c>
      <c r="T150" s="14">
        <v>20</v>
      </c>
      <c r="U150" s="7">
        <v>21</v>
      </c>
      <c r="V150" s="14">
        <v>22</v>
      </c>
      <c r="W150" s="7">
        <v>23</v>
      </c>
      <c r="X150" s="14">
        <v>24</v>
      </c>
      <c r="Y150" s="7">
        <v>25</v>
      </c>
      <c r="Z150" s="13">
        <v>26</v>
      </c>
      <c r="AA150" s="14">
        <v>27</v>
      </c>
      <c r="AB150" s="15">
        <v>28</v>
      </c>
      <c r="AC150" s="7">
        <v>30</v>
      </c>
    </row>
    <row r="151" spans="1:29" ht="77.25" thickBot="1">
      <c r="A151" s="97" t="s">
        <v>5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9"/>
    </row>
    <row r="152" spans="1:29" ht="77.25" thickBot="1">
      <c r="A152" s="7">
        <v>34</v>
      </c>
      <c r="B152" s="19" t="s">
        <v>97</v>
      </c>
      <c r="C152" s="7"/>
      <c r="D152" s="13"/>
      <c r="E152" s="13"/>
      <c r="F152" s="13">
        <v>12</v>
      </c>
      <c r="G152" s="13"/>
      <c r="H152" s="13"/>
      <c r="I152" s="13"/>
      <c r="J152" s="13"/>
      <c r="K152" s="13"/>
      <c r="L152" s="14"/>
      <c r="M152" s="7"/>
      <c r="N152" s="13"/>
      <c r="O152" s="7"/>
      <c r="P152" s="14"/>
      <c r="Q152" s="7">
        <v>190</v>
      </c>
      <c r="R152" s="14"/>
      <c r="S152" s="7"/>
      <c r="T152" s="14"/>
      <c r="U152" s="7"/>
      <c r="V152" s="14">
        <v>1.6</v>
      </c>
      <c r="W152" s="7"/>
      <c r="X152" s="14"/>
      <c r="Y152" s="7">
        <v>2</v>
      </c>
      <c r="Z152" s="13"/>
      <c r="AA152" s="14"/>
      <c r="AB152" s="15"/>
      <c r="AC152" s="7"/>
    </row>
    <row r="153" spans="1:29" ht="77.25" thickBot="1">
      <c r="A153" s="41">
        <v>10</v>
      </c>
      <c r="B153" s="8" t="s">
        <v>6</v>
      </c>
      <c r="C153" s="41"/>
      <c r="D153" s="9"/>
      <c r="E153" s="9"/>
      <c r="F153" s="9"/>
      <c r="G153" s="9"/>
      <c r="H153" s="9"/>
      <c r="I153" s="12"/>
      <c r="J153" s="12"/>
      <c r="K153" s="9"/>
      <c r="L153" s="10"/>
      <c r="M153" s="41"/>
      <c r="N153" s="13"/>
      <c r="O153" s="7"/>
      <c r="P153" s="14"/>
      <c r="Q153" s="7"/>
      <c r="R153" s="14"/>
      <c r="S153" s="7"/>
      <c r="T153" s="14"/>
      <c r="U153" s="7"/>
      <c r="V153" s="14"/>
      <c r="W153" s="7"/>
      <c r="X153" s="14"/>
      <c r="Y153" s="7">
        <v>15</v>
      </c>
      <c r="Z153" s="13"/>
      <c r="AA153" s="14">
        <v>0.5</v>
      </c>
      <c r="AB153" s="15"/>
      <c r="AC153" s="7"/>
    </row>
    <row r="154" spans="1:29" ht="153.75" thickBot="1">
      <c r="A154" s="41">
        <v>2</v>
      </c>
      <c r="B154" s="8" t="s">
        <v>51</v>
      </c>
      <c r="C154" s="41">
        <v>40</v>
      </c>
      <c r="D154" s="9"/>
      <c r="E154" s="9"/>
      <c r="F154" s="9"/>
      <c r="G154" s="9"/>
      <c r="H154" s="9"/>
      <c r="I154" s="12"/>
      <c r="J154" s="12"/>
      <c r="K154" s="9"/>
      <c r="L154" s="10"/>
      <c r="M154" s="41"/>
      <c r="N154" s="13"/>
      <c r="O154" s="7"/>
      <c r="P154" s="14"/>
      <c r="Q154" s="7"/>
      <c r="R154" s="14"/>
      <c r="S154" s="7"/>
      <c r="T154" s="14">
        <v>14</v>
      </c>
      <c r="U154" s="7"/>
      <c r="V154" s="14">
        <v>5</v>
      </c>
      <c r="W154" s="7"/>
      <c r="X154" s="14"/>
      <c r="Y154" s="7"/>
      <c r="Z154" s="13"/>
      <c r="AA154" s="14"/>
      <c r="AB154" s="15"/>
      <c r="AC154" s="7"/>
    </row>
    <row r="155" spans="1:29" ht="306.75" thickBot="1">
      <c r="A155" s="41" t="s">
        <v>32</v>
      </c>
      <c r="B155" s="8" t="s">
        <v>113</v>
      </c>
      <c r="C155" s="41"/>
      <c r="D155" s="9"/>
      <c r="E155" s="9"/>
      <c r="F155" s="9"/>
      <c r="G155" s="9"/>
      <c r="H155" s="9"/>
      <c r="I155" s="12"/>
      <c r="J155" s="12"/>
      <c r="K155" s="9"/>
      <c r="L155" s="10"/>
      <c r="M155" s="41"/>
      <c r="N155" s="9"/>
      <c r="O155" s="41"/>
      <c r="P155" s="10"/>
      <c r="Q155" s="41"/>
      <c r="R155" s="10"/>
      <c r="S155" s="41">
        <v>180</v>
      </c>
      <c r="T155" s="10"/>
      <c r="U155" s="41"/>
      <c r="V155" s="10"/>
      <c r="W155" s="41"/>
      <c r="X155" s="10"/>
      <c r="Y155" s="41"/>
      <c r="Z155" s="9"/>
      <c r="AA155" s="10"/>
      <c r="AB155" s="11"/>
      <c r="AC155" s="41"/>
    </row>
    <row r="156" spans="1:29" ht="77.25" thickBot="1">
      <c r="A156" s="1"/>
      <c r="B156" s="16" t="s">
        <v>29</v>
      </c>
      <c r="C156" s="1">
        <f>SUM(C152:C155)</f>
        <v>40</v>
      </c>
      <c r="D156" s="1">
        <f aca="true" t="shared" si="20" ref="D156:AC156">SUM(D152:D155)</f>
        <v>0</v>
      </c>
      <c r="E156" s="1">
        <f t="shared" si="20"/>
        <v>0</v>
      </c>
      <c r="F156" s="1">
        <f t="shared" si="20"/>
        <v>12</v>
      </c>
      <c r="G156" s="1">
        <f t="shared" si="20"/>
        <v>0</v>
      </c>
      <c r="H156" s="1">
        <f t="shared" si="20"/>
        <v>0</v>
      </c>
      <c r="I156" s="1">
        <f t="shared" si="20"/>
        <v>0</v>
      </c>
      <c r="J156" s="1">
        <f t="shared" si="20"/>
        <v>0</v>
      </c>
      <c r="K156" s="1">
        <f t="shared" si="20"/>
        <v>0</v>
      </c>
      <c r="L156" s="1">
        <f t="shared" si="20"/>
        <v>0</v>
      </c>
      <c r="M156" s="1">
        <f t="shared" si="20"/>
        <v>0</v>
      </c>
      <c r="N156" s="1">
        <f t="shared" si="20"/>
        <v>0</v>
      </c>
      <c r="O156" s="1">
        <f t="shared" si="20"/>
        <v>0</v>
      </c>
      <c r="P156" s="1">
        <f t="shared" si="20"/>
        <v>0</v>
      </c>
      <c r="Q156" s="1">
        <f t="shared" si="20"/>
        <v>190</v>
      </c>
      <c r="R156" s="1">
        <f t="shared" si="20"/>
        <v>0</v>
      </c>
      <c r="S156" s="1">
        <f t="shared" si="20"/>
        <v>180</v>
      </c>
      <c r="T156" s="1">
        <f t="shared" si="20"/>
        <v>14</v>
      </c>
      <c r="U156" s="1">
        <f t="shared" si="20"/>
        <v>0</v>
      </c>
      <c r="V156" s="1">
        <f t="shared" si="20"/>
        <v>6.6</v>
      </c>
      <c r="W156" s="1">
        <f t="shared" si="20"/>
        <v>0</v>
      </c>
      <c r="X156" s="1">
        <f t="shared" si="20"/>
        <v>0</v>
      </c>
      <c r="Y156" s="1">
        <f t="shared" si="20"/>
        <v>17</v>
      </c>
      <c r="Z156" s="1">
        <f t="shared" si="20"/>
        <v>0</v>
      </c>
      <c r="AA156" s="1">
        <f t="shared" si="20"/>
        <v>0.5</v>
      </c>
      <c r="AB156" s="1">
        <f t="shared" si="20"/>
        <v>0</v>
      </c>
      <c r="AC156" s="1">
        <f t="shared" si="20"/>
        <v>0</v>
      </c>
    </row>
    <row r="157" spans="1:29" s="31" customFormat="1" ht="77.25" thickBot="1">
      <c r="A157" s="97" t="s">
        <v>8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9"/>
    </row>
    <row r="158" spans="1:29" ht="230.25" thickBot="1">
      <c r="A158" s="41">
        <v>42</v>
      </c>
      <c r="B158" s="8" t="s">
        <v>110</v>
      </c>
      <c r="C158" s="41"/>
      <c r="D158" s="9"/>
      <c r="E158" s="9"/>
      <c r="F158" s="9"/>
      <c r="G158" s="9"/>
      <c r="H158" s="9"/>
      <c r="I158" s="9">
        <v>100</v>
      </c>
      <c r="J158" s="9"/>
      <c r="K158" s="9"/>
      <c r="L158" s="10"/>
      <c r="M158" s="41"/>
      <c r="N158" s="9"/>
      <c r="O158" s="41"/>
      <c r="P158" s="10"/>
      <c r="Q158" s="41"/>
      <c r="R158" s="10"/>
      <c r="S158" s="41"/>
      <c r="T158" s="10"/>
      <c r="U158" s="41"/>
      <c r="V158" s="10"/>
      <c r="W158" s="41"/>
      <c r="X158" s="10"/>
      <c r="Y158" s="41"/>
      <c r="Z158" s="9"/>
      <c r="AA158" s="10"/>
      <c r="AB158" s="11"/>
      <c r="AC158" s="41"/>
    </row>
    <row r="159" spans="1:29" ht="153.75" thickBot="1">
      <c r="A159" s="41">
        <v>13</v>
      </c>
      <c r="B159" s="8" t="s">
        <v>107</v>
      </c>
      <c r="C159" s="41"/>
      <c r="D159" s="9"/>
      <c r="E159" s="9"/>
      <c r="F159" s="9"/>
      <c r="G159" s="9"/>
      <c r="H159" s="9">
        <v>19</v>
      </c>
      <c r="I159" s="9">
        <v>94</v>
      </c>
      <c r="J159" s="9"/>
      <c r="K159" s="9"/>
      <c r="L159" s="10"/>
      <c r="M159" s="41">
        <v>25</v>
      </c>
      <c r="N159" s="9"/>
      <c r="O159" s="41"/>
      <c r="P159" s="14"/>
      <c r="Q159" s="7"/>
      <c r="R159" s="14"/>
      <c r="S159" s="7"/>
      <c r="T159" s="14"/>
      <c r="U159" s="7">
        <v>5</v>
      </c>
      <c r="V159" s="14">
        <v>4</v>
      </c>
      <c r="W159" s="7"/>
      <c r="X159" s="14"/>
      <c r="Y159" s="7">
        <v>3</v>
      </c>
      <c r="Z159" s="13"/>
      <c r="AA159" s="14"/>
      <c r="AB159" s="15"/>
      <c r="AC159" s="7"/>
    </row>
    <row r="160" spans="1:29" ht="153.75" thickBot="1">
      <c r="A160" s="41">
        <v>6</v>
      </c>
      <c r="B160" s="19" t="s">
        <v>55</v>
      </c>
      <c r="C160" s="7"/>
      <c r="D160" s="9"/>
      <c r="E160" s="9"/>
      <c r="F160" s="9"/>
      <c r="G160" s="7"/>
      <c r="H160" s="7"/>
      <c r="I160" s="7">
        <v>48</v>
      </c>
      <c r="J160" s="7"/>
      <c r="K160" s="7"/>
      <c r="L160" s="15"/>
      <c r="M160" s="7"/>
      <c r="N160" s="13"/>
      <c r="O160" s="23">
        <v>73</v>
      </c>
      <c r="P160" s="14"/>
      <c r="Q160" s="7"/>
      <c r="R160" s="14"/>
      <c r="S160" s="7"/>
      <c r="T160" s="14"/>
      <c r="U160" s="7"/>
      <c r="V160" s="14"/>
      <c r="W160" s="7">
        <v>6</v>
      </c>
      <c r="X160" s="14"/>
      <c r="Y160" s="7">
        <v>3</v>
      </c>
      <c r="Z160" s="13"/>
      <c r="AA160" s="14"/>
      <c r="AB160" s="15"/>
      <c r="AC160" s="7"/>
    </row>
    <row r="161" spans="1:29" ht="153.75" thickBot="1">
      <c r="A161" s="41">
        <v>16</v>
      </c>
      <c r="B161" s="8" t="s">
        <v>127</v>
      </c>
      <c r="C161" s="7"/>
      <c r="D161" s="9"/>
      <c r="E161" s="9"/>
      <c r="F161" s="9"/>
      <c r="G161" s="9">
        <v>53</v>
      </c>
      <c r="H161" s="9"/>
      <c r="I161" s="9">
        <v>83</v>
      </c>
      <c r="J161" s="9"/>
      <c r="K161" s="9"/>
      <c r="L161" s="11"/>
      <c r="M161" s="7"/>
      <c r="N161" s="9"/>
      <c r="O161" s="9"/>
      <c r="P161" s="14"/>
      <c r="Q161" s="7"/>
      <c r="R161" s="14"/>
      <c r="S161" s="7"/>
      <c r="T161" s="14"/>
      <c r="U161" s="7"/>
      <c r="V161" s="14">
        <v>10</v>
      </c>
      <c r="W161" s="7"/>
      <c r="X161" s="14"/>
      <c r="Y161" s="7"/>
      <c r="Z161" s="13"/>
      <c r="AA161" s="14"/>
      <c r="AB161" s="15"/>
      <c r="AC161" s="7"/>
    </row>
    <row r="162" spans="1:29" s="44" customFormat="1" ht="77.25" thickBot="1">
      <c r="A162" s="41">
        <v>8</v>
      </c>
      <c r="B162" s="8" t="s">
        <v>37</v>
      </c>
      <c r="C162" s="7"/>
      <c r="D162" s="9"/>
      <c r="E162" s="9"/>
      <c r="F162" s="9"/>
      <c r="G162" s="9"/>
      <c r="H162" s="9"/>
      <c r="I162" s="9"/>
      <c r="J162" s="9"/>
      <c r="K162" s="9"/>
      <c r="L162" s="10">
        <v>200</v>
      </c>
      <c r="M162" s="41"/>
      <c r="N162" s="13"/>
      <c r="O162" s="7"/>
      <c r="P162" s="14"/>
      <c r="Q162" s="7"/>
      <c r="R162" s="14"/>
      <c r="S162" s="7"/>
      <c r="T162" s="14"/>
      <c r="U162" s="7"/>
      <c r="V162" s="14"/>
      <c r="W162" s="7"/>
      <c r="X162" s="14"/>
      <c r="Y162" s="7"/>
      <c r="Z162" s="13"/>
      <c r="AA162" s="14"/>
      <c r="AB162" s="15"/>
      <c r="AC162" s="7"/>
    </row>
    <row r="163" spans="1:29" ht="77.25" thickBot="1">
      <c r="A163" s="41" t="s">
        <v>32</v>
      </c>
      <c r="B163" s="8" t="s">
        <v>28</v>
      </c>
      <c r="C163" s="41">
        <v>70</v>
      </c>
      <c r="D163" s="9"/>
      <c r="E163" s="9"/>
      <c r="F163" s="9"/>
      <c r="G163" s="9"/>
      <c r="H163" s="9"/>
      <c r="I163" s="9"/>
      <c r="J163" s="9"/>
      <c r="K163" s="9"/>
      <c r="L163" s="10"/>
      <c r="M163" s="41"/>
      <c r="N163" s="13"/>
      <c r="O163" s="7"/>
      <c r="P163" s="14"/>
      <c r="Q163" s="7"/>
      <c r="R163" s="14"/>
      <c r="S163" s="7"/>
      <c r="T163" s="14"/>
      <c r="U163" s="7"/>
      <c r="V163" s="14"/>
      <c r="W163" s="7"/>
      <c r="X163" s="14"/>
      <c r="Y163" s="7"/>
      <c r="Z163" s="13"/>
      <c r="AA163" s="14"/>
      <c r="AB163" s="15"/>
      <c r="AC163" s="7"/>
    </row>
    <row r="164" spans="1:29" s="45" customFormat="1" ht="77.25" thickBot="1">
      <c r="A164" s="41" t="s">
        <v>32</v>
      </c>
      <c r="B164" s="8" t="s">
        <v>7</v>
      </c>
      <c r="C164" s="7"/>
      <c r="D164" s="9">
        <v>70</v>
      </c>
      <c r="E164" s="9"/>
      <c r="F164" s="9"/>
      <c r="G164" s="9"/>
      <c r="H164" s="9"/>
      <c r="I164" s="9"/>
      <c r="J164" s="9"/>
      <c r="K164" s="9"/>
      <c r="L164" s="10"/>
      <c r="M164" s="41"/>
      <c r="N164" s="13"/>
      <c r="O164" s="7"/>
      <c r="P164" s="14"/>
      <c r="Q164" s="7"/>
      <c r="R164" s="14"/>
      <c r="S164" s="7"/>
      <c r="T164" s="14"/>
      <c r="U164" s="7"/>
      <c r="V164" s="14"/>
      <c r="W164" s="7"/>
      <c r="X164" s="14"/>
      <c r="Y164" s="7"/>
      <c r="Z164" s="13"/>
      <c r="AA164" s="14"/>
      <c r="AB164" s="15"/>
      <c r="AC164" s="7"/>
    </row>
    <row r="165" spans="1:29" s="45" customFormat="1" ht="230.25" thickBot="1">
      <c r="A165" s="41" t="s">
        <v>32</v>
      </c>
      <c r="B165" s="8" t="s">
        <v>43</v>
      </c>
      <c r="C165" s="7"/>
      <c r="D165" s="9"/>
      <c r="E165" s="9"/>
      <c r="F165" s="9"/>
      <c r="G165" s="9"/>
      <c r="H165" s="9"/>
      <c r="I165" s="9"/>
      <c r="J165" s="9"/>
      <c r="K165" s="9"/>
      <c r="L165" s="10"/>
      <c r="M165" s="7"/>
      <c r="N165" s="13"/>
      <c r="O165" s="13"/>
      <c r="P165" s="14"/>
      <c r="Q165" s="7"/>
      <c r="R165" s="14"/>
      <c r="S165" s="7"/>
      <c r="T165" s="14"/>
      <c r="U165" s="7"/>
      <c r="V165" s="14"/>
      <c r="W165" s="7"/>
      <c r="X165" s="14"/>
      <c r="Y165" s="7"/>
      <c r="Z165" s="13">
        <v>20</v>
      </c>
      <c r="AA165" s="14"/>
      <c r="AB165" s="15"/>
      <c r="AC165" s="7"/>
    </row>
    <row r="166" spans="1:29" s="45" customFormat="1" ht="77.25" thickBot="1">
      <c r="A166" s="7"/>
      <c r="B166" s="19" t="s">
        <v>29</v>
      </c>
      <c r="C166" s="7">
        <f aca="true" t="shared" si="21" ref="C166:AC166">SUM(C158:C165)</f>
        <v>70</v>
      </c>
      <c r="D166" s="7">
        <f t="shared" si="21"/>
        <v>70</v>
      </c>
      <c r="E166" s="7">
        <f t="shared" si="21"/>
        <v>0</v>
      </c>
      <c r="F166" s="7">
        <f t="shared" si="21"/>
        <v>0</v>
      </c>
      <c r="G166" s="7">
        <f t="shared" si="21"/>
        <v>53</v>
      </c>
      <c r="H166" s="7">
        <f t="shared" si="21"/>
        <v>19</v>
      </c>
      <c r="I166" s="7">
        <f t="shared" si="21"/>
        <v>325</v>
      </c>
      <c r="J166" s="7">
        <f t="shared" si="21"/>
        <v>0</v>
      </c>
      <c r="K166" s="7">
        <f t="shared" si="21"/>
        <v>0</v>
      </c>
      <c r="L166" s="15">
        <f t="shared" si="21"/>
        <v>200</v>
      </c>
      <c r="M166" s="7">
        <f t="shared" si="21"/>
        <v>25</v>
      </c>
      <c r="N166" s="13">
        <f t="shared" si="21"/>
        <v>0</v>
      </c>
      <c r="O166" s="7">
        <f t="shared" si="21"/>
        <v>73</v>
      </c>
      <c r="P166" s="7">
        <f t="shared" si="21"/>
        <v>0</v>
      </c>
      <c r="Q166" s="7">
        <f t="shared" si="21"/>
        <v>0</v>
      </c>
      <c r="R166" s="7">
        <f t="shared" si="21"/>
        <v>0</v>
      </c>
      <c r="S166" s="7">
        <f t="shared" si="21"/>
        <v>0</v>
      </c>
      <c r="T166" s="7">
        <f t="shared" si="21"/>
        <v>0</v>
      </c>
      <c r="U166" s="7">
        <f t="shared" si="21"/>
        <v>5</v>
      </c>
      <c r="V166" s="7">
        <f t="shared" si="21"/>
        <v>14</v>
      </c>
      <c r="W166" s="7">
        <f t="shared" si="21"/>
        <v>6</v>
      </c>
      <c r="X166" s="7">
        <f t="shared" si="21"/>
        <v>0</v>
      </c>
      <c r="Y166" s="7">
        <f t="shared" si="21"/>
        <v>6</v>
      </c>
      <c r="Z166" s="7">
        <f t="shared" si="21"/>
        <v>20</v>
      </c>
      <c r="AA166" s="7">
        <f t="shared" si="21"/>
        <v>0</v>
      </c>
      <c r="AB166" s="15">
        <f t="shared" si="21"/>
        <v>0</v>
      </c>
      <c r="AC166" s="7">
        <f t="shared" si="21"/>
        <v>0</v>
      </c>
    </row>
    <row r="167" spans="1:29" ht="77.25" thickBot="1">
      <c r="A167" s="1"/>
      <c r="B167" s="16" t="s">
        <v>49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"/>
      <c r="M167" s="40"/>
      <c r="N167" s="6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"/>
      <c r="AC167" s="40" t="s">
        <v>61</v>
      </c>
    </row>
    <row r="168" spans="1:29" s="31" customFormat="1" ht="77.25" thickBot="1">
      <c r="A168" s="7"/>
      <c r="B168" s="19" t="s">
        <v>9</v>
      </c>
      <c r="C168" s="7">
        <f aca="true" t="shared" si="22" ref="C168:AB168">SUM(C156+C166)</f>
        <v>110</v>
      </c>
      <c r="D168" s="7">
        <f t="shared" si="22"/>
        <v>70</v>
      </c>
      <c r="E168" s="7">
        <f t="shared" si="22"/>
        <v>0</v>
      </c>
      <c r="F168" s="7">
        <f t="shared" si="22"/>
        <v>12</v>
      </c>
      <c r="G168" s="7">
        <f t="shared" si="22"/>
        <v>53</v>
      </c>
      <c r="H168" s="7">
        <f t="shared" si="22"/>
        <v>19</v>
      </c>
      <c r="I168" s="7">
        <f t="shared" si="22"/>
        <v>325</v>
      </c>
      <c r="J168" s="7">
        <f t="shared" si="22"/>
        <v>0</v>
      </c>
      <c r="K168" s="7">
        <f t="shared" si="22"/>
        <v>0</v>
      </c>
      <c r="L168" s="15">
        <f t="shared" si="22"/>
        <v>200</v>
      </c>
      <c r="M168" s="7">
        <f t="shared" si="22"/>
        <v>25</v>
      </c>
      <c r="N168" s="13">
        <f t="shared" si="22"/>
        <v>0</v>
      </c>
      <c r="O168" s="7">
        <f t="shared" si="22"/>
        <v>73</v>
      </c>
      <c r="P168" s="7">
        <f t="shared" si="22"/>
        <v>0</v>
      </c>
      <c r="Q168" s="7">
        <f t="shared" si="22"/>
        <v>190</v>
      </c>
      <c r="R168" s="7">
        <f t="shared" si="22"/>
        <v>0</v>
      </c>
      <c r="S168" s="7">
        <f t="shared" si="22"/>
        <v>180</v>
      </c>
      <c r="T168" s="7">
        <f t="shared" si="22"/>
        <v>14</v>
      </c>
      <c r="U168" s="7">
        <f t="shared" si="22"/>
        <v>5</v>
      </c>
      <c r="V168" s="7">
        <f t="shared" si="22"/>
        <v>20.6</v>
      </c>
      <c r="W168" s="7">
        <f t="shared" si="22"/>
        <v>6</v>
      </c>
      <c r="X168" s="7">
        <f t="shared" si="22"/>
        <v>0</v>
      </c>
      <c r="Y168" s="7">
        <f t="shared" si="22"/>
        <v>23</v>
      </c>
      <c r="Z168" s="7">
        <f t="shared" si="22"/>
        <v>20</v>
      </c>
      <c r="AA168" s="7">
        <f t="shared" si="22"/>
        <v>0.5</v>
      </c>
      <c r="AB168" s="15">
        <f t="shared" si="22"/>
        <v>0</v>
      </c>
      <c r="AC168" s="7">
        <v>4.2</v>
      </c>
    </row>
    <row r="169" spans="1:29" s="28" customFormat="1" ht="77.25" thickBot="1">
      <c r="A169" s="97" t="s">
        <v>136</v>
      </c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9"/>
    </row>
    <row r="170" spans="1:29" s="32" customFormat="1" ht="77.25" thickBot="1">
      <c r="A170" s="104" t="s">
        <v>19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105"/>
    </row>
    <row r="171" spans="1:29" ht="68.25" customHeight="1">
      <c r="A171" s="100" t="s">
        <v>30</v>
      </c>
      <c r="B171" s="102" t="s">
        <v>22</v>
      </c>
      <c r="C171" s="89" t="s">
        <v>69</v>
      </c>
      <c r="D171" s="89" t="s">
        <v>70</v>
      </c>
      <c r="E171" s="89" t="s">
        <v>71</v>
      </c>
      <c r="F171" s="89" t="s">
        <v>72</v>
      </c>
      <c r="G171" s="89" t="s">
        <v>73</v>
      </c>
      <c r="H171" s="89" t="s">
        <v>74</v>
      </c>
      <c r="I171" s="89" t="s">
        <v>75</v>
      </c>
      <c r="J171" s="89" t="s">
        <v>76</v>
      </c>
      <c r="K171" s="89" t="s">
        <v>77</v>
      </c>
      <c r="L171" s="87" t="s">
        <v>78</v>
      </c>
      <c r="M171" s="89" t="s">
        <v>100</v>
      </c>
      <c r="N171" s="91" t="s">
        <v>79</v>
      </c>
      <c r="O171" s="89" t="s">
        <v>80</v>
      </c>
      <c r="P171" s="89" t="s">
        <v>81</v>
      </c>
      <c r="Q171" s="89" t="s">
        <v>82</v>
      </c>
      <c r="R171" s="89" t="s">
        <v>83</v>
      </c>
      <c r="S171" s="89" t="s">
        <v>84</v>
      </c>
      <c r="T171" s="89" t="s">
        <v>85</v>
      </c>
      <c r="U171" s="89" t="s">
        <v>86</v>
      </c>
      <c r="V171" s="89" t="s">
        <v>87</v>
      </c>
      <c r="W171" s="89" t="s">
        <v>88</v>
      </c>
      <c r="X171" s="89" t="s">
        <v>89</v>
      </c>
      <c r="Y171" s="89" t="s">
        <v>90</v>
      </c>
      <c r="Z171" s="89" t="s">
        <v>91</v>
      </c>
      <c r="AA171" s="89" t="s">
        <v>92</v>
      </c>
      <c r="AB171" s="87" t="s">
        <v>98</v>
      </c>
      <c r="AC171" s="89" t="s">
        <v>93</v>
      </c>
    </row>
    <row r="172" spans="1:29" ht="402" customHeight="1" thickBot="1">
      <c r="A172" s="101"/>
      <c r="B172" s="103"/>
      <c r="C172" s="90"/>
      <c r="D172" s="90"/>
      <c r="E172" s="90"/>
      <c r="F172" s="90"/>
      <c r="G172" s="90"/>
      <c r="H172" s="90"/>
      <c r="I172" s="90"/>
      <c r="J172" s="90"/>
      <c r="K172" s="90"/>
      <c r="L172" s="88"/>
      <c r="M172" s="90"/>
      <c r="N172" s="92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88"/>
      <c r="AC172" s="90"/>
    </row>
    <row r="173" spans="1:29" ht="77.25" thickBot="1">
      <c r="A173" s="1">
        <v>1</v>
      </c>
      <c r="B173" s="2">
        <v>2</v>
      </c>
      <c r="C173" s="40">
        <v>3</v>
      </c>
      <c r="D173" s="3">
        <v>4</v>
      </c>
      <c r="E173" s="40">
        <v>5</v>
      </c>
      <c r="F173" s="40">
        <v>6</v>
      </c>
      <c r="G173" s="40">
        <v>7</v>
      </c>
      <c r="H173" s="40" t="s">
        <v>47</v>
      </c>
      <c r="I173" s="3">
        <v>9</v>
      </c>
      <c r="J173" s="40">
        <v>10</v>
      </c>
      <c r="K173" s="40">
        <v>11</v>
      </c>
      <c r="L173" s="4">
        <v>12</v>
      </c>
      <c r="M173" s="40">
        <v>13</v>
      </c>
      <c r="N173" s="5">
        <v>14</v>
      </c>
      <c r="O173" s="40">
        <v>15</v>
      </c>
      <c r="P173" s="5">
        <v>16</v>
      </c>
      <c r="Q173" s="40">
        <v>17</v>
      </c>
      <c r="R173" s="5">
        <v>18</v>
      </c>
      <c r="S173" s="40">
        <v>19</v>
      </c>
      <c r="T173" s="5">
        <v>20</v>
      </c>
      <c r="U173" s="40">
        <v>21</v>
      </c>
      <c r="V173" s="5">
        <v>22</v>
      </c>
      <c r="W173" s="40">
        <v>23</v>
      </c>
      <c r="X173" s="5">
        <v>24</v>
      </c>
      <c r="Y173" s="40">
        <v>25</v>
      </c>
      <c r="Z173" s="6">
        <v>26</v>
      </c>
      <c r="AA173" s="5">
        <v>27</v>
      </c>
      <c r="AB173" s="4">
        <v>28</v>
      </c>
      <c r="AC173" s="40">
        <v>30</v>
      </c>
    </row>
    <row r="174" spans="1:29" s="31" customFormat="1" ht="77.25" thickBot="1">
      <c r="A174" s="97" t="s">
        <v>5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9"/>
    </row>
    <row r="175" spans="1:29" ht="153.75" thickBot="1">
      <c r="A175" s="7">
        <v>43</v>
      </c>
      <c r="B175" s="19" t="s">
        <v>117</v>
      </c>
      <c r="C175" s="41"/>
      <c r="D175" s="9"/>
      <c r="E175" s="9"/>
      <c r="F175" s="9">
        <v>39</v>
      </c>
      <c r="G175" s="9"/>
      <c r="H175" s="9"/>
      <c r="I175" s="9"/>
      <c r="J175" s="9"/>
      <c r="K175" s="9"/>
      <c r="L175" s="10"/>
      <c r="M175" s="41"/>
      <c r="N175" s="9"/>
      <c r="O175" s="41"/>
      <c r="P175" s="10"/>
      <c r="Q175" s="41">
        <v>140</v>
      </c>
      <c r="R175" s="10"/>
      <c r="S175" s="41"/>
      <c r="T175" s="10"/>
      <c r="U175" s="41"/>
      <c r="V175" s="10">
        <v>7</v>
      </c>
      <c r="W175" s="41"/>
      <c r="X175" s="10"/>
      <c r="Y175" s="41">
        <v>6</v>
      </c>
      <c r="Z175" s="9"/>
      <c r="AA175" s="10"/>
      <c r="AB175" s="11"/>
      <c r="AC175" s="41"/>
    </row>
    <row r="176" spans="1:29" ht="77.25" thickBot="1">
      <c r="A176" s="41">
        <v>2</v>
      </c>
      <c r="B176" s="8" t="s">
        <v>53</v>
      </c>
      <c r="C176" s="41">
        <v>40</v>
      </c>
      <c r="D176" s="9"/>
      <c r="E176" s="9"/>
      <c r="F176" s="9"/>
      <c r="G176" s="9"/>
      <c r="H176" s="9"/>
      <c r="I176" s="12"/>
      <c r="J176" s="12"/>
      <c r="K176" s="9"/>
      <c r="L176" s="10"/>
      <c r="M176" s="41"/>
      <c r="N176" s="13"/>
      <c r="O176" s="7"/>
      <c r="P176" s="14"/>
      <c r="Q176" s="7"/>
      <c r="R176" s="14"/>
      <c r="S176" s="7"/>
      <c r="T176" s="14"/>
      <c r="U176" s="7"/>
      <c r="V176" s="14">
        <v>5</v>
      </c>
      <c r="W176" s="7"/>
      <c r="X176" s="14"/>
      <c r="Y176" s="7"/>
      <c r="Z176" s="13"/>
      <c r="AA176" s="14"/>
      <c r="AB176" s="15"/>
      <c r="AC176" s="7"/>
    </row>
    <row r="177" spans="1:29" ht="77.25" thickBot="1">
      <c r="A177" s="41">
        <v>29</v>
      </c>
      <c r="B177" s="8" t="s">
        <v>31</v>
      </c>
      <c r="C177" s="41"/>
      <c r="D177" s="9"/>
      <c r="E177" s="9"/>
      <c r="F177" s="9"/>
      <c r="G177" s="9"/>
      <c r="H177" s="9"/>
      <c r="I177" s="12"/>
      <c r="J177" s="12"/>
      <c r="K177" s="9"/>
      <c r="L177" s="10"/>
      <c r="M177" s="41"/>
      <c r="N177" s="13"/>
      <c r="O177" s="7"/>
      <c r="P177" s="14"/>
      <c r="Q177" s="7"/>
      <c r="R177" s="14"/>
      <c r="S177" s="7"/>
      <c r="T177" s="14"/>
      <c r="U177" s="7"/>
      <c r="V177" s="14"/>
      <c r="W177" s="7"/>
      <c r="X177" s="14">
        <v>40</v>
      </c>
      <c r="Y177" s="7"/>
      <c r="Z177" s="13"/>
      <c r="AA177" s="14"/>
      <c r="AB177" s="15"/>
      <c r="AC177" s="7"/>
    </row>
    <row r="178" spans="1:29" ht="77.25" thickBot="1">
      <c r="A178" s="41">
        <v>3</v>
      </c>
      <c r="B178" s="8" t="s">
        <v>36</v>
      </c>
      <c r="C178" s="7"/>
      <c r="D178" s="9"/>
      <c r="E178" s="9"/>
      <c r="F178" s="9"/>
      <c r="G178" s="9"/>
      <c r="H178" s="9"/>
      <c r="I178" s="12"/>
      <c r="J178" s="12"/>
      <c r="K178" s="13"/>
      <c r="L178" s="10"/>
      <c r="M178" s="41"/>
      <c r="N178" s="13"/>
      <c r="O178" s="7"/>
      <c r="P178" s="14"/>
      <c r="Q178" s="7">
        <v>80</v>
      </c>
      <c r="R178" s="14"/>
      <c r="S178" s="7"/>
      <c r="T178" s="14"/>
      <c r="U178" s="7"/>
      <c r="V178" s="14"/>
      <c r="W178" s="7"/>
      <c r="X178" s="14"/>
      <c r="Y178" s="7">
        <v>13</v>
      </c>
      <c r="Z178" s="13"/>
      <c r="AA178" s="14">
        <v>0.2</v>
      </c>
      <c r="AB178" s="15"/>
      <c r="AC178" s="7"/>
    </row>
    <row r="179" spans="1:29" ht="230.25" thickBot="1">
      <c r="A179" s="41" t="s">
        <v>32</v>
      </c>
      <c r="B179" s="8" t="s">
        <v>120</v>
      </c>
      <c r="C179" s="41"/>
      <c r="D179" s="9"/>
      <c r="E179" s="9"/>
      <c r="F179" s="9"/>
      <c r="G179" s="9"/>
      <c r="H179" s="9"/>
      <c r="I179" s="12"/>
      <c r="J179" s="9">
        <v>150</v>
      </c>
      <c r="K179" s="9"/>
      <c r="L179" s="10"/>
      <c r="M179" s="41"/>
      <c r="N179" s="9"/>
      <c r="O179" s="41"/>
      <c r="P179" s="10"/>
      <c r="Q179" s="41"/>
      <c r="R179" s="10"/>
      <c r="S179" s="41"/>
      <c r="T179" s="10"/>
      <c r="U179" s="41"/>
      <c r="V179" s="10"/>
      <c r="W179" s="41"/>
      <c r="X179" s="10"/>
      <c r="Y179" s="41"/>
      <c r="Z179" s="9"/>
      <c r="AA179" s="10"/>
      <c r="AB179" s="11"/>
      <c r="AC179" s="41"/>
    </row>
    <row r="180" spans="1:29" ht="77.25" thickBot="1">
      <c r="A180" s="1"/>
      <c r="B180" s="16" t="s">
        <v>29</v>
      </c>
      <c r="C180" s="1">
        <f aca="true" t="shared" si="23" ref="C180:K180">SUM(C175:C179)</f>
        <v>40</v>
      </c>
      <c r="D180" s="1">
        <f t="shared" si="23"/>
        <v>0</v>
      </c>
      <c r="E180" s="1">
        <f t="shared" si="23"/>
        <v>0</v>
      </c>
      <c r="F180" s="1">
        <f t="shared" si="23"/>
        <v>39</v>
      </c>
      <c r="G180" s="1">
        <f t="shared" si="23"/>
        <v>0</v>
      </c>
      <c r="H180" s="1">
        <f t="shared" si="23"/>
        <v>0</v>
      </c>
      <c r="I180" s="1">
        <f t="shared" si="23"/>
        <v>0</v>
      </c>
      <c r="J180" s="1">
        <f t="shared" si="23"/>
        <v>150</v>
      </c>
      <c r="K180" s="1">
        <f t="shared" si="23"/>
        <v>0</v>
      </c>
      <c r="L180" s="17">
        <f aca="true" t="shared" si="24" ref="L180:AB180">SUM(L175:L178)</f>
        <v>0</v>
      </c>
      <c r="M180" s="1">
        <f t="shared" si="24"/>
        <v>0</v>
      </c>
      <c r="N180" s="18">
        <f t="shared" si="24"/>
        <v>0</v>
      </c>
      <c r="O180" s="1">
        <f t="shared" si="24"/>
        <v>0</v>
      </c>
      <c r="P180" s="1">
        <f t="shared" si="24"/>
        <v>0</v>
      </c>
      <c r="Q180" s="1">
        <f t="shared" si="24"/>
        <v>220</v>
      </c>
      <c r="R180" s="1">
        <f t="shared" si="24"/>
        <v>0</v>
      </c>
      <c r="S180" s="1">
        <f t="shared" si="24"/>
        <v>0</v>
      </c>
      <c r="T180" s="1">
        <f t="shared" si="24"/>
        <v>0</v>
      </c>
      <c r="U180" s="1">
        <f t="shared" si="24"/>
        <v>0</v>
      </c>
      <c r="V180" s="1">
        <f t="shared" si="24"/>
        <v>12</v>
      </c>
      <c r="W180" s="1">
        <f t="shared" si="24"/>
        <v>0</v>
      </c>
      <c r="X180" s="1">
        <f t="shared" si="24"/>
        <v>40</v>
      </c>
      <c r="Y180" s="1">
        <f t="shared" si="24"/>
        <v>19</v>
      </c>
      <c r="Z180" s="1">
        <f t="shared" si="24"/>
        <v>0</v>
      </c>
      <c r="AA180" s="1">
        <f t="shared" si="24"/>
        <v>0.2</v>
      </c>
      <c r="AB180" s="1">
        <f t="shared" si="24"/>
        <v>0</v>
      </c>
      <c r="AC180" s="1">
        <f>SUM(AC175:AC178)</f>
        <v>0</v>
      </c>
    </row>
    <row r="181" spans="1:29" s="31" customFormat="1" ht="77.25" thickBot="1">
      <c r="A181" s="97" t="s">
        <v>8</v>
      </c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9"/>
    </row>
    <row r="182" spans="1:29" ht="77.25" thickBot="1">
      <c r="A182" s="41">
        <v>44</v>
      </c>
      <c r="B182" s="8" t="s">
        <v>111</v>
      </c>
      <c r="C182" s="41"/>
      <c r="D182" s="9"/>
      <c r="E182" s="9"/>
      <c r="F182" s="9"/>
      <c r="G182" s="9"/>
      <c r="H182" s="9"/>
      <c r="I182" s="9">
        <v>100</v>
      </c>
      <c r="J182" s="9"/>
      <c r="K182" s="9"/>
      <c r="L182" s="10"/>
      <c r="M182" s="41"/>
      <c r="N182" s="9"/>
      <c r="O182" s="41"/>
      <c r="P182" s="14"/>
      <c r="Q182" s="7"/>
      <c r="R182" s="14"/>
      <c r="S182" s="7"/>
      <c r="T182" s="14"/>
      <c r="U182" s="7"/>
      <c r="V182" s="14"/>
      <c r="W182" s="7"/>
      <c r="X182" s="14"/>
      <c r="Y182" s="7"/>
      <c r="Z182" s="13"/>
      <c r="AA182" s="14"/>
      <c r="AB182" s="15"/>
      <c r="AC182" s="7"/>
    </row>
    <row r="183" spans="1:29" ht="306.75" thickBot="1">
      <c r="A183" s="41">
        <v>22.23</v>
      </c>
      <c r="B183" s="8" t="s">
        <v>41</v>
      </c>
      <c r="C183" s="41"/>
      <c r="D183" s="9"/>
      <c r="E183" s="9"/>
      <c r="F183" s="9"/>
      <c r="G183" s="9"/>
      <c r="H183" s="9">
        <v>92</v>
      </c>
      <c r="I183" s="9">
        <v>23</v>
      </c>
      <c r="J183" s="9"/>
      <c r="K183" s="9"/>
      <c r="L183" s="10"/>
      <c r="M183" s="41">
        <v>23</v>
      </c>
      <c r="N183" s="9"/>
      <c r="O183" s="41"/>
      <c r="P183" s="14"/>
      <c r="Q183" s="7"/>
      <c r="R183" s="14"/>
      <c r="S183" s="7"/>
      <c r="T183" s="14"/>
      <c r="U183" s="7"/>
      <c r="V183" s="14">
        <v>4</v>
      </c>
      <c r="W183" s="7"/>
      <c r="X183" s="14">
        <v>2</v>
      </c>
      <c r="Y183" s="7"/>
      <c r="Z183" s="13"/>
      <c r="AA183" s="14"/>
      <c r="AB183" s="15"/>
      <c r="AC183" s="7"/>
    </row>
    <row r="184" spans="1:29" ht="153.75" thickBot="1">
      <c r="A184" s="41">
        <v>45</v>
      </c>
      <c r="B184" s="19" t="s">
        <v>121</v>
      </c>
      <c r="C184" s="7"/>
      <c r="D184" s="9"/>
      <c r="E184" s="9"/>
      <c r="F184" s="9">
        <v>60</v>
      </c>
      <c r="G184" s="7"/>
      <c r="H184" s="7"/>
      <c r="I184" s="7">
        <v>27</v>
      </c>
      <c r="J184" s="7"/>
      <c r="K184" s="7"/>
      <c r="L184" s="15"/>
      <c r="M184" s="7"/>
      <c r="N184" s="13">
        <v>158</v>
      </c>
      <c r="O184" s="23"/>
      <c r="P184" s="14"/>
      <c r="Q184" s="7"/>
      <c r="R184" s="14"/>
      <c r="S184" s="7"/>
      <c r="T184" s="14"/>
      <c r="U184" s="7"/>
      <c r="V184" s="14"/>
      <c r="W184" s="7">
        <v>14</v>
      </c>
      <c r="X184" s="14"/>
      <c r="Y184" s="7"/>
      <c r="Z184" s="13"/>
      <c r="AA184" s="14"/>
      <c r="AB184" s="15"/>
      <c r="AC184" s="7"/>
    </row>
    <row r="185" spans="1:29" ht="153.75" thickBot="1">
      <c r="A185" s="41">
        <v>17</v>
      </c>
      <c r="B185" s="8" t="s">
        <v>40</v>
      </c>
      <c r="C185" s="7"/>
      <c r="D185" s="9"/>
      <c r="E185" s="9"/>
      <c r="F185" s="9"/>
      <c r="G185" s="9"/>
      <c r="H185" s="9"/>
      <c r="I185" s="9"/>
      <c r="J185" s="9"/>
      <c r="K185" s="9">
        <v>30</v>
      </c>
      <c r="L185" s="11"/>
      <c r="M185" s="41"/>
      <c r="N185" s="13"/>
      <c r="O185" s="7"/>
      <c r="P185" s="14"/>
      <c r="Q185" s="7"/>
      <c r="R185" s="14"/>
      <c r="S185" s="7"/>
      <c r="T185" s="14"/>
      <c r="U185" s="7"/>
      <c r="V185" s="14"/>
      <c r="W185" s="7"/>
      <c r="X185" s="14"/>
      <c r="Y185" s="7">
        <v>15</v>
      </c>
      <c r="Z185" s="13"/>
      <c r="AA185" s="14"/>
      <c r="AB185" s="15"/>
      <c r="AC185" s="7"/>
    </row>
    <row r="186" spans="1:29" ht="77.25" thickBot="1">
      <c r="A186" s="41" t="s">
        <v>32</v>
      </c>
      <c r="B186" s="8" t="s">
        <v>28</v>
      </c>
      <c r="C186" s="41">
        <v>70</v>
      </c>
      <c r="D186" s="9"/>
      <c r="E186" s="9"/>
      <c r="F186" s="9"/>
      <c r="G186" s="9"/>
      <c r="H186" s="9"/>
      <c r="I186" s="9"/>
      <c r="J186" s="9"/>
      <c r="K186" s="9"/>
      <c r="L186" s="10"/>
      <c r="M186" s="41"/>
      <c r="N186" s="13"/>
      <c r="O186" s="7"/>
      <c r="P186" s="14"/>
      <c r="Q186" s="7"/>
      <c r="R186" s="14"/>
      <c r="S186" s="7"/>
      <c r="T186" s="14"/>
      <c r="U186" s="7"/>
      <c r="V186" s="14"/>
      <c r="W186" s="7"/>
      <c r="X186" s="14"/>
      <c r="Y186" s="7"/>
      <c r="Z186" s="13"/>
      <c r="AA186" s="14"/>
      <c r="AB186" s="15"/>
      <c r="AC186" s="7"/>
    </row>
    <row r="187" spans="1:29" ht="77.25" thickBot="1">
      <c r="A187" s="41" t="s">
        <v>32</v>
      </c>
      <c r="B187" s="8" t="s">
        <v>7</v>
      </c>
      <c r="C187" s="7"/>
      <c r="D187" s="9">
        <v>70</v>
      </c>
      <c r="E187" s="9"/>
      <c r="F187" s="9"/>
      <c r="G187" s="9"/>
      <c r="H187" s="9"/>
      <c r="I187" s="9"/>
      <c r="J187" s="9"/>
      <c r="K187" s="9"/>
      <c r="L187" s="10"/>
      <c r="M187" s="41"/>
      <c r="N187" s="13"/>
      <c r="O187" s="7"/>
      <c r="P187" s="14"/>
      <c r="Q187" s="7"/>
      <c r="R187" s="14"/>
      <c r="S187" s="7"/>
      <c r="T187" s="14"/>
      <c r="U187" s="7"/>
      <c r="V187" s="14"/>
      <c r="W187" s="7"/>
      <c r="X187" s="14"/>
      <c r="Y187" s="7"/>
      <c r="Z187" s="13"/>
      <c r="AA187" s="14"/>
      <c r="AB187" s="15"/>
      <c r="AC187" s="7"/>
    </row>
    <row r="188" spans="1:29" ht="306.75" thickBot="1">
      <c r="A188" s="41" t="s">
        <v>32</v>
      </c>
      <c r="B188" s="8" t="s">
        <v>65</v>
      </c>
      <c r="C188" s="7"/>
      <c r="D188" s="9"/>
      <c r="E188" s="9"/>
      <c r="F188" s="9"/>
      <c r="G188" s="9"/>
      <c r="H188" s="9"/>
      <c r="I188" s="9"/>
      <c r="J188" s="9"/>
      <c r="K188" s="9"/>
      <c r="L188" s="11"/>
      <c r="M188" s="41"/>
      <c r="N188" s="13"/>
      <c r="O188" s="7"/>
      <c r="P188" s="14"/>
      <c r="Q188" s="7"/>
      <c r="R188" s="14">
        <v>200</v>
      </c>
      <c r="S188" s="7"/>
      <c r="T188" s="14"/>
      <c r="U188" s="7"/>
      <c r="V188" s="14"/>
      <c r="W188" s="7"/>
      <c r="X188" s="14"/>
      <c r="Y188" s="7"/>
      <c r="Z188" s="13"/>
      <c r="AA188" s="14"/>
      <c r="AB188" s="15"/>
      <c r="AC188" s="15"/>
    </row>
    <row r="189" spans="1:29" ht="77.25" thickBot="1">
      <c r="A189" s="7"/>
      <c r="B189" s="19" t="s">
        <v>29</v>
      </c>
      <c r="C189" s="7">
        <f>SUM(C182:C188)</f>
        <v>70</v>
      </c>
      <c r="D189" s="7">
        <f aca="true" t="shared" si="25" ref="D189:AC189">SUM(D182:D188)</f>
        <v>70</v>
      </c>
      <c r="E189" s="7">
        <f t="shared" si="25"/>
        <v>0</v>
      </c>
      <c r="F189" s="7">
        <f t="shared" si="25"/>
        <v>60</v>
      </c>
      <c r="G189" s="7">
        <f t="shared" si="25"/>
        <v>0</v>
      </c>
      <c r="H189" s="7">
        <f t="shared" si="25"/>
        <v>92</v>
      </c>
      <c r="I189" s="7">
        <f t="shared" si="25"/>
        <v>150</v>
      </c>
      <c r="J189" s="7">
        <f t="shared" si="25"/>
        <v>0</v>
      </c>
      <c r="K189" s="7">
        <f t="shared" si="25"/>
        <v>30</v>
      </c>
      <c r="L189" s="7">
        <f t="shared" si="25"/>
        <v>0</v>
      </c>
      <c r="M189" s="7">
        <f t="shared" si="25"/>
        <v>23</v>
      </c>
      <c r="N189" s="7">
        <f t="shared" si="25"/>
        <v>158</v>
      </c>
      <c r="O189" s="7">
        <f t="shared" si="25"/>
        <v>0</v>
      </c>
      <c r="P189" s="7">
        <f t="shared" si="25"/>
        <v>0</v>
      </c>
      <c r="Q189" s="7">
        <f t="shared" si="25"/>
        <v>0</v>
      </c>
      <c r="R189" s="7">
        <f t="shared" si="25"/>
        <v>200</v>
      </c>
      <c r="S189" s="7">
        <f t="shared" si="25"/>
        <v>0</v>
      </c>
      <c r="T189" s="7">
        <f t="shared" si="25"/>
        <v>0</v>
      </c>
      <c r="U189" s="7">
        <f t="shared" si="25"/>
        <v>0</v>
      </c>
      <c r="V189" s="7">
        <f t="shared" si="25"/>
        <v>4</v>
      </c>
      <c r="W189" s="7">
        <f t="shared" si="25"/>
        <v>14</v>
      </c>
      <c r="X189" s="7">
        <f t="shared" si="25"/>
        <v>2</v>
      </c>
      <c r="Y189" s="7">
        <f t="shared" si="25"/>
        <v>15</v>
      </c>
      <c r="Z189" s="7">
        <f t="shared" si="25"/>
        <v>0</v>
      </c>
      <c r="AA189" s="7">
        <f t="shared" si="25"/>
        <v>0</v>
      </c>
      <c r="AB189" s="7">
        <f t="shared" si="25"/>
        <v>0</v>
      </c>
      <c r="AC189" s="7">
        <f t="shared" si="25"/>
        <v>0</v>
      </c>
    </row>
    <row r="190" spans="1:29" s="44" customFormat="1" ht="77.25" thickBot="1">
      <c r="A190" s="1"/>
      <c r="B190" s="16" t="s">
        <v>49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"/>
      <c r="M190" s="40"/>
      <c r="N190" s="6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"/>
      <c r="AC190" s="40" t="s">
        <v>61</v>
      </c>
    </row>
    <row r="191" spans="1:29" s="31" customFormat="1" ht="77.25" thickBot="1">
      <c r="A191" s="7"/>
      <c r="B191" s="19" t="s">
        <v>9</v>
      </c>
      <c r="C191" s="7">
        <f aca="true" t="shared" si="26" ref="C191:AB191">SUM(C180+C189)</f>
        <v>110</v>
      </c>
      <c r="D191" s="7">
        <f t="shared" si="26"/>
        <v>70</v>
      </c>
      <c r="E191" s="7">
        <f t="shared" si="26"/>
        <v>0</v>
      </c>
      <c r="F191" s="7">
        <f t="shared" si="26"/>
        <v>99</v>
      </c>
      <c r="G191" s="7">
        <f t="shared" si="26"/>
        <v>0</v>
      </c>
      <c r="H191" s="7">
        <f t="shared" si="26"/>
        <v>92</v>
      </c>
      <c r="I191" s="7">
        <f t="shared" si="26"/>
        <v>150</v>
      </c>
      <c r="J191" s="7">
        <f t="shared" si="26"/>
        <v>150</v>
      </c>
      <c r="K191" s="7">
        <f t="shared" si="26"/>
        <v>30</v>
      </c>
      <c r="L191" s="15">
        <f t="shared" si="26"/>
        <v>0</v>
      </c>
      <c r="M191" s="7">
        <f t="shared" si="26"/>
        <v>23</v>
      </c>
      <c r="N191" s="13">
        <f t="shared" si="26"/>
        <v>158</v>
      </c>
      <c r="O191" s="7">
        <f t="shared" si="26"/>
        <v>0</v>
      </c>
      <c r="P191" s="7">
        <f t="shared" si="26"/>
        <v>0</v>
      </c>
      <c r="Q191" s="7">
        <f t="shared" si="26"/>
        <v>220</v>
      </c>
      <c r="R191" s="7">
        <f t="shared" si="26"/>
        <v>200</v>
      </c>
      <c r="S191" s="7">
        <f t="shared" si="26"/>
        <v>0</v>
      </c>
      <c r="T191" s="7">
        <f t="shared" si="26"/>
        <v>0</v>
      </c>
      <c r="U191" s="7">
        <f t="shared" si="26"/>
        <v>0</v>
      </c>
      <c r="V191" s="7">
        <f t="shared" si="26"/>
        <v>16</v>
      </c>
      <c r="W191" s="7">
        <f t="shared" si="26"/>
        <v>14</v>
      </c>
      <c r="X191" s="7">
        <f t="shared" si="26"/>
        <v>42</v>
      </c>
      <c r="Y191" s="7">
        <f t="shared" si="26"/>
        <v>34</v>
      </c>
      <c r="Z191" s="7">
        <f t="shared" si="26"/>
        <v>0</v>
      </c>
      <c r="AA191" s="7">
        <f t="shared" si="26"/>
        <v>0.2</v>
      </c>
      <c r="AB191" s="7">
        <f t="shared" si="26"/>
        <v>0</v>
      </c>
      <c r="AC191" s="7">
        <v>4.2</v>
      </c>
    </row>
    <row r="192" spans="1:29" s="28" customFormat="1" ht="77.25" thickBot="1">
      <c r="A192" s="97" t="s">
        <v>136</v>
      </c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9"/>
    </row>
    <row r="193" spans="1:29" s="32" customFormat="1" ht="77.25" thickBot="1">
      <c r="A193" s="104" t="s">
        <v>20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105"/>
    </row>
    <row r="194" spans="1:29" ht="68.25" customHeight="1">
      <c r="A194" s="100" t="s">
        <v>30</v>
      </c>
      <c r="B194" s="102" t="s">
        <v>22</v>
      </c>
      <c r="C194" s="89" t="s">
        <v>69</v>
      </c>
      <c r="D194" s="89" t="s">
        <v>70</v>
      </c>
      <c r="E194" s="89" t="s">
        <v>71</v>
      </c>
      <c r="F194" s="89" t="s">
        <v>72</v>
      </c>
      <c r="G194" s="89" t="s">
        <v>73</v>
      </c>
      <c r="H194" s="89" t="s">
        <v>74</v>
      </c>
      <c r="I194" s="89" t="s">
        <v>75</v>
      </c>
      <c r="J194" s="89" t="s">
        <v>76</v>
      </c>
      <c r="K194" s="89" t="s">
        <v>77</v>
      </c>
      <c r="L194" s="87" t="s">
        <v>78</v>
      </c>
      <c r="M194" s="89" t="s">
        <v>100</v>
      </c>
      <c r="N194" s="91" t="s">
        <v>79</v>
      </c>
      <c r="O194" s="89" t="s">
        <v>80</v>
      </c>
      <c r="P194" s="89" t="s">
        <v>81</v>
      </c>
      <c r="Q194" s="89" t="s">
        <v>82</v>
      </c>
      <c r="R194" s="89" t="s">
        <v>83</v>
      </c>
      <c r="S194" s="89" t="s">
        <v>84</v>
      </c>
      <c r="T194" s="89" t="s">
        <v>85</v>
      </c>
      <c r="U194" s="89" t="s">
        <v>86</v>
      </c>
      <c r="V194" s="89" t="s">
        <v>87</v>
      </c>
      <c r="W194" s="89" t="s">
        <v>88</v>
      </c>
      <c r="X194" s="89" t="s">
        <v>89</v>
      </c>
      <c r="Y194" s="89" t="s">
        <v>90</v>
      </c>
      <c r="Z194" s="89" t="s">
        <v>91</v>
      </c>
      <c r="AA194" s="89" t="s">
        <v>92</v>
      </c>
      <c r="AB194" s="87" t="s">
        <v>98</v>
      </c>
      <c r="AC194" s="89" t="s">
        <v>93</v>
      </c>
    </row>
    <row r="195" spans="1:29" ht="409.5" customHeight="1" thickBot="1">
      <c r="A195" s="101"/>
      <c r="B195" s="103"/>
      <c r="C195" s="90"/>
      <c r="D195" s="90"/>
      <c r="E195" s="90"/>
      <c r="F195" s="90"/>
      <c r="G195" s="90"/>
      <c r="H195" s="90"/>
      <c r="I195" s="90"/>
      <c r="J195" s="90"/>
      <c r="K195" s="90"/>
      <c r="L195" s="88"/>
      <c r="M195" s="90"/>
      <c r="N195" s="92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88"/>
      <c r="AC195" s="90"/>
    </row>
    <row r="196" spans="1:29" ht="77.25" thickBot="1">
      <c r="A196" s="1">
        <v>1</v>
      </c>
      <c r="B196" s="2">
        <v>2</v>
      </c>
      <c r="C196" s="40">
        <v>3</v>
      </c>
      <c r="D196" s="3">
        <v>4</v>
      </c>
      <c r="E196" s="40">
        <v>5</v>
      </c>
      <c r="F196" s="40">
        <v>6</v>
      </c>
      <c r="G196" s="40">
        <v>7</v>
      </c>
      <c r="H196" s="40" t="s">
        <v>47</v>
      </c>
      <c r="I196" s="3">
        <v>9</v>
      </c>
      <c r="J196" s="40">
        <v>10</v>
      </c>
      <c r="K196" s="40">
        <v>11</v>
      </c>
      <c r="L196" s="4">
        <v>12</v>
      </c>
      <c r="M196" s="40">
        <v>13</v>
      </c>
      <c r="N196" s="5">
        <v>14</v>
      </c>
      <c r="O196" s="40">
        <v>15</v>
      </c>
      <c r="P196" s="5">
        <v>16</v>
      </c>
      <c r="Q196" s="40">
        <v>17</v>
      </c>
      <c r="R196" s="5">
        <v>18</v>
      </c>
      <c r="S196" s="40">
        <v>19</v>
      </c>
      <c r="T196" s="5">
        <v>20</v>
      </c>
      <c r="U196" s="40">
        <v>21</v>
      </c>
      <c r="V196" s="5">
        <v>22</v>
      </c>
      <c r="W196" s="40">
        <v>23</v>
      </c>
      <c r="X196" s="5">
        <v>24</v>
      </c>
      <c r="Y196" s="40">
        <v>25</v>
      </c>
      <c r="Z196" s="6">
        <v>26</v>
      </c>
      <c r="AA196" s="5">
        <v>27</v>
      </c>
      <c r="AB196" s="4">
        <v>28</v>
      </c>
      <c r="AC196" s="40">
        <v>30</v>
      </c>
    </row>
    <row r="197" spans="1:29" s="31" customFormat="1" ht="77.25" thickBot="1">
      <c r="A197" s="97" t="s">
        <v>5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9"/>
    </row>
    <row r="198" spans="1:29" ht="77.25" thickBot="1">
      <c r="A198" s="41">
        <v>5</v>
      </c>
      <c r="B198" s="8" t="s">
        <v>39</v>
      </c>
      <c r="C198" s="41"/>
      <c r="D198" s="9"/>
      <c r="E198" s="9"/>
      <c r="F198" s="9"/>
      <c r="G198" s="9"/>
      <c r="H198" s="9"/>
      <c r="I198" s="9"/>
      <c r="J198" s="9"/>
      <c r="K198" s="9"/>
      <c r="L198" s="10"/>
      <c r="M198" s="41"/>
      <c r="N198" s="9"/>
      <c r="O198" s="41"/>
      <c r="P198" s="10"/>
      <c r="Q198" s="41">
        <v>50</v>
      </c>
      <c r="R198" s="10"/>
      <c r="S198" s="41"/>
      <c r="T198" s="10"/>
      <c r="U198" s="41"/>
      <c r="V198" s="10">
        <v>10</v>
      </c>
      <c r="W198" s="41"/>
      <c r="X198" s="10">
        <v>80</v>
      </c>
      <c r="Y198" s="41"/>
      <c r="Z198" s="9"/>
      <c r="AA198" s="10"/>
      <c r="AB198" s="11"/>
      <c r="AC198" s="41"/>
    </row>
    <row r="199" spans="1:29" ht="77.25" thickBot="1">
      <c r="A199" s="41">
        <v>2</v>
      </c>
      <c r="B199" s="8" t="s">
        <v>15</v>
      </c>
      <c r="C199" s="7"/>
      <c r="D199" s="9"/>
      <c r="E199" s="9"/>
      <c r="F199" s="9"/>
      <c r="G199" s="9"/>
      <c r="H199" s="9"/>
      <c r="I199" s="12"/>
      <c r="J199" s="12"/>
      <c r="K199" s="13"/>
      <c r="L199" s="10"/>
      <c r="M199" s="41"/>
      <c r="N199" s="13"/>
      <c r="O199" s="7"/>
      <c r="P199" s="14"/>
      <c r="Q199" s="7">
        <v>130</v>
      </c>
      <c r="R199" s="14"/>
      <c r="S199" s="7"/>
      <c r="T199" s="14"/>
      <c r="U199" s="7"/>
      <c r="V199" s="14"/>
      <c r="W199" s="7"/>
      <c r="X199" s="14"/>
      <c r="Y199" s="7">
        <v>20</v>
      </c>
      <c r="Z199" s="13"/>
      <c r="AA199" s="14"/>
      <c r="AB199" s="15">
        <v>5</v>
      </c>
      <c r="AC199" s="7"/>
    </row>
    <row r="200" spans="1:29" ht="153.75" thickBot="1">
      <c r="A200" s="41">
        <v>3</v>
      </c>
      <c r="B200" s="8" t="s">
        <v>51</v>
      </c>
      <c r="C200" s="41">
        <v>40</v>
      </c>
      <c r="D200" s="9"/>
      <c r="E200" s="9"/>
      <c r="F200" s="9"/>
      <c r="G200" s="9"/>
      <c r="H200" s="9"/>
      <c r="I200" s="12"/>
      <c r="J200" s="12"/>
      <c r="K200" s="9"/>
      <c r="L200" s="10"/>
      <c r="M200" s="41"/>
      <c r="N200" s="13"/>
      <c r="O200" s="7"/>
      <c r="P200" s="14"/>
      <c r="Q200" s="7"/>
      <c r="R200" s="14"/>
      <c r="S200" s="7"/>
      <c r="T200" s="14">
        <v>14</v>
      </c>
      <c r="U200" s="7"/>
      <c r="V200" s="14">
        <v>5</v>
      </c>
      <c r="W200" s="7"/>
      <c r="X200" s="14"/>
      <c r="Y200" s="7"/>
      <c r="Z200" s="13"/>
      <c r="AA200" s="14"/>
      <c r="AB200" s="15"/>
      <c r="AC200" s="7"/>
    </row>
    <row r="201" spans="1:29" ht="230.25" thickBot="1">
      <c r="A201" s="41" t="s">
        <v>32</v>
      </c>
      <c r="B201" s="8" t="s">
        <v>120</v>
      </c>
      <c r="C201" s="41"/>
      <c r="D201" s="9"/>
      <c r="E201" s="9"/>
      <c r="F201" s="9"/>
      <c r="G201" s="9"/>
      <c r="H201" s="9"/>
      <c r="I201" s="9"/>
      <c r="J201" s="9">
        <v>150</v>
      </c>
      <c r="K201" s="9"/>
      <c r="L201" s="10"/>
      <c r="M201" s="41"/>
      <c r="N201" s="9"/>
      <c r="O201" s="41"/>
      <c r="P201" s="10"/>
      <c r="Q201" s="41"/>
      <c r="R201" s="10"/>
      <c r="S201" s="41"/>
      <c r="T201" s="10"/>
      <c r="U201" s="41"/>
      <c r="V201" s="10"/>
      <c r="W201" s="41"/>
      <c r="X201" s="10"/>
      <c r="Y201" s="41"/>
      <c r="Z201" s="9"/>
      <c r="AA201" s="10"/>
      <c r="AB201" s="11"/>
      <c r="AC201" s="41"/>
    </row>
    <row r="202" spans="1:29" ht="77.25" thickBot="1">
      <c r="A202" s="1"/>
      <c r="B202" s="16" t="s">
        <v>29</v>
      </c>
      <c r="C202" s="1">
        <f aca="true" t="shared" si="27" ref="C202:M202">SUM(C198:C201)</f>
        <v>40</v>
      </c>
      <c r="D202" s="1">
        <f t="shared" si="27"/>
        <v>0</v>
      </c>
      <c r="E202" s="1">
        <f t="shared" si="27"/>
        <v>0</v>
      </c>
      <c r="F202" s="1">
        <f t="shared" si="27"/>
        <v>0</v>
      </c>
      <c r="G202" s="1">
        <f t="shared" si="27"/>
        <v>0</v>
      </c>
      <c r="H202" s="1">
        <f t="shared" si="27"/>
        <v>0</v>
      </c>
      <c r="I202" s="1">
        <f t="shared" si="27"/>
        <v>0</v>
      </c>
      <c r="J202" s="1">
        <f t="shared" si="27"/>
        <v>150</v>
      </c>
      <c r="K202" s="1">
        <f t="shared" si="27"/>
        <v>0</v>
      </c>
      <c r="L202" s="17">
        <f t="shared" si="27"/>
        <v>0</v>
      </c>
      <c r="M202" s="1">
        <f t="shared" si="27"/>
        <v>0</v>
      </c>
      <c r="N202" s="18">
        <f aca="true" t="shared" si="28" ref="N202:AC202">SUM(N198:N200)</f>
        <v>0</v>
      </c>
      <c r="O202" s="1">
        <f t="shared" si="28"/>
        <v>0</v>
      </c>
      <c r="P202" s="1">
        <f t="shared" si="28"/>
        <v>0</v>
      </c>
      <c r="Q202" s="1">
        <f t="shared" si="28"/>
        <v>180</v>
      </c>
      <c r="R202" s="1">
        <f t="shared" si="28"/>
        <v>0</v>
      </c>
      <c r="S202" s="1">
        <f t="shared" si="28"/>
        <v>0</v>
      </c>
      <c r="T202" s="1">
        <f t="shared" si="28"/>
        <v>14</v>
      </c>
      <c r="U202" s="1">
        <f t="shared" si="28"/>
        <v>0</v>
      </c>
      <c r="V202" s="1">
        <f t="shared" si="28"/>
        <v>15</v>
      </c>
      <c r="W202" s="1">
        <f t="shared" si="28"/>
        <v>0</v>
      </c>
      <c r="X202" s="1">
        <f t="shared" si="28"/>
        <v>80</v>
      </c>
      <c r="Y202" s="1">
        <f t="shared" si="28"/>
        <v>20</v>
      </c>
      <c r="Z202" s="1">
        <f t="shared" si="28"/>
        <v>0</v>
      </c>
      <c r="AA202" s="1">
        <f t="shared" si="28"/>
        <v>0</v>
      </c>
      <c r="AB202" s="17">
        <f t="shared" si="28"/>
        <v>5</v>
      </c>
      <c r="AC202" s="1">
        <f t="shared" si="28"/>
        <v>0</v>
      </c>
    </row>
    <row r="203" spans="1:29" s="31" customFormat="1" ht="77.25" thickBot="1">
      <c r="A203" s="97" t="s">
        <v>8</v>
      </c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9"/>
    </row>
    <row r="204" spans="1:29" ht="153.75" thickBot="1">
      <c r="A204" s="41">
        <v>32</v>
      </c>
      <c r="B204" s="8" t="s">
        <v>109</v>
      </c>
      <c r="C204" s="41"/>
      <c r="D204" s="9"/>
      <c r="E204" s="9"/>
      <c r="F204" s="9"/>
      <c r="G204" s="9"/>
      <c r="H204" s="9"/>
      <c r="I204" s="9">
        <v>105</v>
      </c>
      <c r="J204" s="9"/>
      <c r="K204" s="9"/>
      <c r="L204" s="10"/>
      <c r="M204" s="41"/>
      <c r="N204" s="9"/>
      <c r="O204" s="41"/>
      <c r="P204" s="10"/>
      <c r="Q204" s="41"/>
      <c r="R204" s="10"/>
      <c r="S204" s="41"/>
      <c r="T204" s="10"/>
      <c r="U204" s="41"/>
      <c r="V204" s="10"/>
      <c r="W204" s="41"/>
      <c r="X204" s="10"/>
      <c r="Y204" s="41"/>
      <c r="Z204" s="9"/>
      <c r="AA204" s="10"/>
      <c r="AB204" s="11"/>
      <c r="AC204" s="41"/>
    </row>
    <row r="205" spans="1:29" ht="153.75" thickBot="1">
      <c r="A205" s="41">
        <v>33</v>
      </c>
      <c r="B205" s="8" t="s">
        <v>124</v>
      </c>
      <c r="C205" s="41"/>
      <c r="D205" s="9"/>
      <c r="E205" s="9"/>
      <c r="F205" s="9"/>
      <c r="G205" s="9"/>
      <c r="H205" s="9">
        <v>30</v>
      </c>
      <c r="I205" s="9">
        <v>87</v>
      </c>
      <c r="J205" s="9"/>
      <c r="K205" s="9"/>
      <c r="L205" s="10"/>
      <c r="M205" s="41">
        <v>37</v>
      </c>
      <c r="N205" s="9"/>
      <c r="O205" s="41"/>
      <c r="P205" s="14"/>
      <c r="Q205" s="7"/>
      <c r="R205" s="14"/>
      <c r="S205" s="7"/>
      <c r="T205" s="14"/>
      <c r="U205" s="7">
        <v>5</v>
      </c>
      <c r="V205" s="14">
        <v>4</v>
      </c>
      <c r="W205" s="7"/>
      <c r="X205" s="14"/>
      <c r="Y205" s="7"/>
      <c r="Z205" s="13"/>
      <c r="AA205" s="14"/>
      <c r="AB205" s="15"/>
      <c r="AC205" s="7"/>
    </row>
    <row r="206" spans="1:29" ht="153.75" thickBot="1">
      <c r="A206" s="41">
        <v>6</v>
      </c>
      <c r="B206" s="8" t="s">
        <v>118</v>
      </c>
      <c r="C206" s="7"/>
      <c r="D206" s="9"/>
      <c r="E206" s="9">
        <v>2</v>
      </c>
      <c r="F206" s="9"/>
      <c r="G206" s="9"/>
      <c r="H206" s="9"/>
      <c r="I206" s="9">
        <v>32</v>
      </c>
      <c r="J206" s="9"/>
      <c r="K206" s="9"/>
      <c r="L206" s="10"/>
      <c r="M206" s="41"/>
      <c r="N206" s="13"/>
      <c r="O206" s="7">
        <v>73</v>
      </c>
      <c r="P206" s="14"/>
      <c r="Q206" s="7"/>
      <c r="R206" s="14"/>
      <c r="S206" s="7"/>
      <c r="T206" s="14"/>
      <c r="U206" s="7">
        <v>18</v>
      </c>
      <c r="V206" s="14">
        <v>2</v>
      </c>
      <c r="W206" s="7">
        <v>5</v>
      </c>
      <c r="X206" s="14"/>
      <c r="Y206" s="7"/>
      <c r="Z206" s="13"/>
      <c r="AA206" s="14"/>
      <c r="AB206" s="15"/>
      <c r="AC206" s="7"/>
    </row>
    <row r="207" spans="1:29" ht="77.25" thickBot="1">
      <c r="A207" s="41">
        <v>56</v>
      </c>
      <c r="B207" s="8" t="s">
        <v>119</v>
      </c>
      <c r="C207" s="7"/>
      <c r="D207" s="9"/>
      <c r="E207" s="9"/>
      <c r="F207" s="9"/>
      <c r="G207" s="9"/>
      <c r="H207" s="9">
        <v>178</v>
      </c>
      <c r="I207" s="9"/>
      <c r="J207" s="9"/>
      <c r="K207" s="9"/>
      <c r="L207" s="10"/>
      <c r="M207" s="41"/>
      <c r="N207" s="9"/>
      <c r="O207" s="9"/>
      <c r="P207" s="14"/>
      <c r="Q207" s="7"/>
      <c r="R207" s="14"/>
      <c r="S207" s="7"/>
      <c r="T207" s="14"/>
      <c r="U207" s="7"/>
      <c r="V207" s="14">
        <v>8</v>
      </c>
      <c r="W207" s="7"/>
      <c r="X207" s="14"/>
      <c r="Y207" s="7"/>
      <c r="Z207" s="13"/>
      <c r="AA207" s="14"/>
      <c r="AB207" s="15"/>
      <c r="AC207" s="7"/>
    </row>
    <row r="208" spans="1:29" ht="77.25" thickBot="1">
      <c r="A208" s="41">
        <v>25</v>
      </c>
      <c r="B208" s="8" t="s">
        <v>37</v>
      </c>
      <c r="C208" s="7"/>
      <c r="D208" s="9"/>
      <c r="E208" s="9"/>
      <c r="F208" s="9"/>
      <c r="G208" s="9"/>
      <c r="H208" s="9"/>
      <c r="I208" s="9"/>
      <c r="J208" s="9"/>
      <c r="K208" s="9"/>
      <c r="L208" s="15">
        <v>200</v>
      </c>
      <c r="M208" s="41"/>
      <c r="N208" s="9"/>
      <c r="O208" s="9"/>
      <c r="P208" s="14"/>
      <c r="Q208" s="7"/>
      <c r="R208" s="14"/>
      <c r="S208" s="7"/>
      <c r="T208" s="14"/>
      <c r="U208" s="7"/>
      <c r="V208" s="14"/>
      <c r="W208" s="7"/>
      <c r="X208" s="14"/>
      <c r="Y208" s="7"/>
      <c r="Z208" s="13"/>
      <c r="AA208" s="14"/>
      <c r="AB208" s="15"/>
      <c r="AC208" s="7"/>
    </row>
    <row r="209" spans="1:29" ht="77.25" thickBot="1">
      <c r="A209" s="41" t="s">
        <v>32</v>
      </c>
      <c r="B209" s="8" t="s">
        <v>28</v>
      </c>
      <c r="C209" s="41">
        <v>70</v>
      </c>
      <c r="D209" s="9"/>
      <c r="E209" s="9"/>
      <c r="F209" s="9"/>
      <c r="G209" s="9"/>
      <c r="H209" s="9"/>
      <c r="I209" s="9"/>
      <c r="J209" s="9"/>
      <c r="K209" s="9"/>
      <c r="L209" s="10"/>
      <c r="M209" s="41"/>
      <c r="N209" s="13"/>
      <c r="O209" s="7"/>
      <c r="P209" s="14"/>
      <c r="Q209" s="7"/>
      <c r="R209" s="14"/>
      <c r="S209" s="7"/>
      <c r="T209" s="14"/>
      <c r="U209" s="7"/>
      <c r="V209" s="14"/>
      <c r="W209" s="7"/>
      <c r="X209" s="14"/>
      <c r="Y209" s="7"/>
      <c r="Z209" s="13"/>
      <c r="AA209" s="14"/>
      <c r="AB209" s="15"/>
      <c r="AC209" s="7"/>
    </row>
    <row r="210" spans="1:29" ht="77.25" thickBot="1">
      <c r="A210" s="41" t="s">
        <v>32</v>
      </c>
      <c r="B210" s="8" t="s">
        <v>7</v>
      </c>
      <c r="C210" s="7"/>
      <c r="D210" s="9">
        <v>70</v>
      </c>
      <c r="E210" s="9"/>
      <c r="F210" s="9"/>
      <c r="G210" s="9"/>
      <c r="H210" s="9"/>
      <c r="I210" s="9"/>
      <c r="J210" s="9"/>
      <c r="K210" s="9"/>
      <c r="L210" s="10"/>
      <c r="M210" s="41"/>
      <c r="N210" s="13"/>
      <c r="O210" s="7"/>
      <c r="P210" s="14"/>
      <c r="Q210" s="7"/>
      <c r="R210" s="14"/>
      <c r="S210" s="7"/>
      <c r="T210" s="14"/>
      <c r="U210" s="7"/>
      <c r="V210" s="14"/>
      <c r="W210" s="7"/>
      <c r="X210" s="14"/>
      <c r="Y210" s="7"/>
      <c r="Z210" s="13"/>
      <c r="AA210" s="14"/>
      <c r="AB210" s="15"/>
      <c r="AC210" s="7"/>
    </row>
    <row r="211" spans="1:29" ht="230.25" thickBot="1">
      <c r="A211" s="41" t="s">
        <v>32</v>
      </c>
      <c r="B211" s="8" t="s">
        <v>56</v>
      </c>
      <c r="C211" s="7"/>
      <c r="D211" s="9"/>
      <c r="E211" s="9"/>
      <c r="F211" s="9"/>
      <c r="G211" s="9"/>
      <c r="H211" s="9"/>
      <c r="I211" s="9"/>
      <c r="J211" s="9"/>
      <c r="K211" s="9"/>
      <c r="L211" s="10"/>
      <c r="M211" s="41"/>
      <c r="N211" s="13"/>
      <c r="O211" s="7"/>
      <c r="P211" s="14"/>
      <c r="Q211" s="7"/>
      <c r="R211" s="14"/>
      <c r="S211" s="7"/>
      <c r="T211" s="14"/>
      <c r="U211" s="7"/>
      <c r="V211" s="14"/>
      <c r="W211" s="7"/>
      <c r="X211" s="14"/>
      <c r="Y211" s="7"/>
      <c r="Z211" s="13">
        <v>35</v>
      </c>
      <c r="AA211" s="14"/>
      <c r="AB211" s="15"/>
      <c r="AC211" s="7"/>
    </row>
    <row r="212" spans="1:29" ht="77.25" thickBot="1">
      <c r="A212" s="7"/>
      <c r="B212" s="19" t="s">
        <v>29</v>
      </c>
      <c r="C212" s="7">
        <f>SUM(C204:C211)</f>
        <v>70</v>
      </c>
      <c r="D212" s="7">
        <f aca="true" t="shared" si="29" ref="D212:AC212">SUM(D204:D211)</f>
        <v>70</v>
      </c>
      <c r="E212" s="7">
        <f t="shared" si="29"/>
        <v>2</v>
      </c>
      <c r="F212" s="7">
        <f t="shared" si="29"/>
        <v>0</v>
      </c>
      <c r="G212" s="7">
        <f t="shared" si="29"/>
        <v>0</v>
      </c>
      <c r="H212" s="7">
        <f t="shared" si="29"/>
        <v>208</v>
      </c>
      <c r="I212" s="7">
        <f t="shared" si="29"/>
        <v>224</v>
      </c>
      <c r="J212" s="7">
        <f t="shared" si="29"/>
        <v>0</v>
      </c>
      <c r="K212" s="7">
        <f t="shared" si="29"/>
        <v>0</v>
      </c>
      <c r="L212" s="7">
        <f t="shared" si="29"/>
        <v>200</v>
      </c>
      <c r="M212" s="7">
        <f t="shared" si="29"/>
        <v>37</v>
      </c>
      <c r="N212" s="7">
        <f t="shared" si="29"/>
        <v>0</v>
      </c>
      <c r="O212" s="7">
        <f t="shared" si="29"/>
        <v>73</v>
      </c>
      <c r="P212" s="7">
        <f t="shared" si="29"/>
        <v>0</v>
      </c>
      <c r="Q212" s="7">
        <f t="shared" si="29"/>
        <v>0</v>
      </c>
      <c r="R212" s="7">
        <f t="shared" si="29"/>
        <v>0</v>
      </c>
      <c r="S212" s="7">
        <f t="shared" si="29"/>
        <v>0</v>
      </c>
      <c r="T212" s="7">
        <f t="shared" si="29"/>
        <v>0</v>
      </c>
      <c r="U212" s="7">
        <f t="shared" si="29"/>
        <v>23</v>
      </c>
      <c r="V212" s="7">
        <f t="shared" si="29"/>
        <v>14</v>
      </c>
      <c r="W212" s="7">
        <f t="shared" si="29"/>
        <v>5</v>
      </c>
      <c r="X212" s="7">
        <f t="shared" si="29"/>
        <v>0</v>
      </c>
      <c r="Y212" s="7">
        <f t="shared" si="29"/>
        <v>0</v>
      </c>
      <c r="Z212" s="7">
        <f t="shared" si="29"/>
        <v>35</v>
      </c>
      <c r="AA212" s="7">
        <f t="shared" si="29"/>
        <v>0</v>
      </c>
      <c r="AB212" s="7">
        <f t="shared" si="29"/>
        <v>0</v>
      </c>
      <c r="AC212" s="7">
        <f t="shared" si="29"/>
        <v>0</v>
      </c>
    </row>
    <row r="213" spans="1:29" ht="77.25" thickBot="1">
      <c r="A213" s="1"/>
      <c r="B213" s="16" t="s">
        <v>49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"/>
      <c r="M213" s="40"/>
      <c r="N213" s="6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"/>
      <c r="AC213" s="40" t="s">
        <v>61</v>
      </c>
    </row>
    <row r="214" spans="1:29" s="31" customFormat="1" ht="77.25" thickBot="1">
      <c r="A214" s="7"/>
      <c r="B214" s="19" t="s">
        <v>9</v>
      </c>
      <c r="C214" s="7">
        <f>SUM(C202+C212)</f>
        <v>110</v>
      </c>
      <c r="D214" s="7">
        <f aca="true" t="shared" si="30" ref="D214:AB214">SUM(D202+D212)</f>
        <v>70</v>
      </c>
      <c r="E214" s="7">
        <f t="shared" si="30"/>
        <v>2</v>
      </c>
      <c r="F214" s="7">
        <f t="shared" si="30"/>
        <v>0</v>
      </c>
      <c r="G214" s="7">
        <f t="shared" si="30"/>
        <v>0</v>
      </c>
      <c r="H214" s="7">
        <f t="shared" si="30"/>
        <v>208</v>
      </c>
      <c r="I214" s="7">
        <f t="shared" si="30"/>
        <v>224</v>
      </c>
      <c r="J214" s="7">
        <f t="shared" si="30"/>
        <v>150</v>
      </c>
      <c r="K214" s="7">
        <f t="shared" si="30"/>
        <v>0</v>
      </c>
      <c r="L214" s="15">
        <f t="shared" si="30"/>
        <v>200</v>
      </c>
      <c r="M214" s="7">
        <f t="shared" si="30"/>
        <v>37</v>
      </c>
      <c r="N214" s="13">
        <f t="shared" si="30"/>
        <v>0</v>
      </c>
      <c r="O214" s="7">
        <f t="shared" si="30"/>
        <v>73</v>
      </c>
      <c r="P214" s="7">
        <f t="shared" si="30"/>
        <v>0</v>
      </c>
      <c r="Q214" s="7">
        <f t="shared" si="30"/>
        <v>180</v>
      </c>
      <c r="R214" s="7">
        <f t="shared" si="30"/>
        <v>0</v>
      </c>
      <c r="S214" s="7">
        <f t="shared" si="30"/>
        <v>0</v>
      </c>
      <c r="T214" s="7">
        <f t="shared" si="30"/>
        <v>14</v>
      </c>
      <c r="U214" s="7">
        <f t="shared" si="30"/>
        <v>23</v>
      </c>
      <c r="V214" s="7">
        <f t="shared" si="30"/>
        <v>29</v>
      </c>
      <c r="W214" s="7">
        <f t="shared" si="30"/>
        <v>5</v>
      </c>
      <c r="X214" s="7">
        <f t="shared" si="30"/>
        <v>80</v>
      </c>
      <c r="Y214" s="7">
        <f t="shared" si="30"/>
        <v>20</v>
      </c>
      <c r="Z214" s="7">
        <f t="shared" si="30"/>
        <v>35</v>
      </c>
      <c r="AA214" s="7">
        <f t="shared" si="30"/>
        <v>0</v>
      </c>
      <c r="AB214" s="15">
        <f t="shared" si="30"/>
        <v>5</v>
      </c>
      <c r="AC214" s="7">
        <v>4.2</v>
      </c>
    </row>
    <row r="215" spans="1:29" s="28" customFormat="1" ht="77.25" thickBot="1">
      <c r="A215" s="97" t="s">
        <v>136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9"/>
    </row>
    <row r="216" spans="1:29" s="32" customFormat="1" ht="77.25" thickBot="1">
      <c r="A216" s="97" t="s">
        <v>21</v>
      </c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9"/>
    </row>
    <row r="217" spans="1:29" ht="68.25" customHeight="1">
      <c r="A217" s="100" t="s">
        <v>30</v>
      </c>
      <c r="B217" s="102" t="s">
        <v>22</v>
      </c>
      <c r="C217" s="89" t="s">
        <v>69</v>
      </c>
      <c r="D217" s="89" t="s">
        <v>70</v>
      </c>
      <c r="E217" s="89" t="s">
        <v>71</v>
      </c>
      <c r="F217" s="89" t="s">
        <v>72</v>
      </c>
      <c r="G217" s="89" t="s">
        <v>73</v>
      </c>
      <c r="H217" s="89" t="s">
        <v>74</v>
      </c>
      <c r="I217" s="89" t="s">
        <v>75</v>
      </c>
      <c r="J217" s="89" t="s">
        <v>76</v>
      </c>
      <c r="K217" s="89" t="s">
        <v>77</v>
      </c>
      <c r="L217" s="87" t="s">
        <v>78</v>
      </c>
      <c r="M217" s="89" t="s">
        <v>100</v>
      </c>
      <c r="N217" s="91" t="s">
        <v>79</v>
      </c>
      <c r="O217" s="89" t="s">
        <v>80</v>
      </c>
      <c r="P217" s="89" t="s">
        <v>81</v>
      </c>
      <c r="Q217" s="89" t="s">
        <v>82</v>
      </c>
      <c r="R217" s="89" t="s">
        <v>83</v>
      </c>
      <c r="S217" s="89" t="s">
        <v>84</v>
      </c>
      <c r="T217" s="89" t="s">
        <v>85</v>
      </c>
      <c r="U217" s="89" t="s">
        <v>86</v>
      </c>
      <c r="V217" s="89" t="s">
        <v>87</v>
      </c>
      <c r="W217" s="89" t="s">
        <v>88</v>
      </c>
      <c r="X217" s="89" t="s">
        <v>89</v>
      </c>
      <c r="Y217" s="89" t="s">
        <v>90</v>
      </c>
      <c r="Z217" s="89" t="s">
        <v>91</v>
      </c>
      <c r="AA217" s="89" t="s">
        <v>92</v>
      </c>
      <c r="AB217" s="87" t="s">
        <v>98</v>
      </c>
      <c r="AC217" s="89" t="s">
        <v>93</v>
      </c>
    </row>
    <row r="218" spans="1:29" ht="390" customHeight="1" thickBot="1">
      <c r="A218" s="101"/>
      <c r="B218" s="103"/>
      <c r="C218" s="90"/>
      <c r="D218" s="90"/>
      <c r="E218" s="90"/>
      <c r="F218" s="90"/>
      <c r="G218" s="90"/>
      <c r="H218" s="90"/>
      <c r="I218" s="90"/>
      <c r="J218" s="90"/>
      <c r="K218" s="90"/>
      <c r="L218" s="88"/>
      <c r="M218" s="90"/>
      <c r="N218" s="92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88"/>
      <c r="AC218" s="90"/>
    </row>
    <row r="219" spans="1:29" ht="77.25" thickBot="1">
      <c r="A219" s="1">
        <v>1</v>
      </c>
      <c r="B219" s="2">
        <v>2</v>
      </c>
      <c r="C219" s="40">
        <v>3</v>
      </c>
      <c r="D219" s="3">
        <v>4</v>
      </c>
      <c r="E219" s="40">
        <v>5</v>
      </c>
      <c r="F219" s="40">
        <v>6</v>
      </c>
      <c r="G219" s="40">
        <v>7</v>
      </c>
      <c r="H219" s="40" t="s">
        <v>47</v>
      </c>
      <c r="I219" s="3">
        <v>9</v>
      </c>
      <c r="J219" s="40">
        <v>10</v>
      </c>
      <c r="K219" s="40">
        <v>11</v>
      </c>
      <c r="L219" s="4">
        <v>12</v>
      </c>
      <c r="M219" s="40">
        <v>13</v>
      </c>
      <c r="N219" s="5">
        <v>14</v>
      </c>
      <c r="O219" s="40">
        <v>15</v>
      </c>
      <c r="P219" s="5">
        <v>16</v>
      </c>
      <c r="Q219" s="40">
        <v>17</v>
      </c>
      <c r="R219" s="5">
        <v>18</v>
      </c>
      <c r="S219" s="40">
        <v>19</v>
      </c>
      <c r="T219" s="5">
        <v>20</v>
      </c>
      <c r="U219" s="40">
        <v>21</v>
      </c>
      <c r="V219" s="5">
        <v>22</v>
      </c>
      <c r="W219" s="40">
        <v>23</v>
      </c>
      <c r="X219" s="5">
        <v>24</v>
      </c>
      <c r="Y219" s="40">
        <v>25</v>
      </c>
      <c r="Z219" s="6">
        <v>26</v>
      </c>
      <c r="AA219" s="5">
        <v>27</v>
      </c>
      <c r="AB219" s="4">
        <v>28</v>
      </c>
      <c r="AC219" s="40">
        <v>30</v>
      </c>
    </row>
    <row r="220" spans="1:29" s="31" customFormat="1" ht="77.25" thickBot="1">
      <c r="A220" s="97" t="s">
        <v>5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9"/>
    </row>
    <row r="221" spans="1:29" ht="153.75" thickBot="1">
      <c r="A221" s="7">
        <v>9</v>
      </c>
      <c r="B221" s="8" t="s">
        <v>94</v>
      </c>
      <c r="C221" s="42"/>
      <c r="D221" s="9"/>
      <c r="E221" s="9"/>
      <c r="F221" s="9">
        <v>30</v>
      </c>
      <c r="G221" s="9"/>
      <c r="H221" s="9"/>
      <c r="I221" s="9"/>
      <c r="J221" s="9"/>
      <c r="K221" s="9"/>
      <c r="L221" s="10"/>
      <c r="M221" s="42"/>
      <c r="N221" s="9"/>
      <c r="O221" s="42"/>
      <c r="P221" s="10"/>
      <c r="Q221" s="42">
        <v>150</v>
      </c>
      <c r="R221" s="10"/>
      <c r="S221" s="42"/>
      <c r="T221" s="10"/>
      <c r="U221" s="42"/>
      <c r="V221" s="10">
        <v>7</v>
      </c>
      <c r="W221" s="42"/>
      <c r="X221" s="10"/>
      <c r="Y221" s="42">
        <v>6</v>
      </c>
      <c r="Z221" s="9"/>
      <c r="AA221" s="10"/>
      <c r="AB221" s="11"/>
      <c r="AC221" s="42"/>
    </row>
    <row r="222" spans="1:29" ht="77.25" thickBot="1">
      <c r="A222" s="41">
        <v>11</v>
      </c>
      <c r="B222" s="8" t="s">
        <v>53</v>
      </c>
      <c r="C222" s="41">
        <v>40</v>
      </c>
      <c r="D222" s="9"/>
      <c r="E222" s="9"/>
      <c r="F222" s="9"/>
      <c r="G222" s="9"/>
      <c r="H222" s="9"/>
      <c r="I222" s="12"/>
      <c r="J222" s="12"/>
      <c r="K222" s="9"/>
      <c r="L222" s="10"/>
      <c r="M222" s="41"/>
      <c r="N222" s="13"/>
      <c r="O222" s="7"/>
      <c r="P222" s="14"/>
      <c r="Q222" s="7"/>
      <c r="R222" s="14"/>
      <c r="S222" s="7"/>
      <c r="T222" s="14"/>
      <c r="U222" s="7"/>
      <c r="V222" s="14">
        <v>5</v>
      </c>
      <c r="W222" s="7"/>
      <c r="X222" s="14"/>
      <c r="Y222" s="7"/>
      <c r="Z222" s="13"/>
      <c r="AA222" s="14"/>
      <c r="AB222" s="15"/>
      <c r="AC222" s="7"/>
    </row>
    <row r="223" spans="1:29" ht="77.25" thickBot="1">
      <c r="A223" s="41">
        <v>20</v>
      </c>
      <c r="B223" s="8" t="s">
        <v>96</v>
      </c>
      <c r="C223" s="41"/>
      <c r="D223" s="9"/>
      <c r="E223" s="9"/>
      <c r="F223" s="9"/>
      <c r="G223" s="9"/>
      <c r="H223" s="9"/>
      <c r="I223" s="12"/>
      <c r="J223" s="12">
        <v>8</v>
      </c>
      <c r="K223" s="9"/>
      <c r="L223" s="10"/>
      <c r="M223" s="41"/>
      <c r="N223" s="13"/>
      <c r="O223" s="7"/>
      <c r="P223" s="14"/>
      <c r="Q223" s="7"/>
      <c r="R223" s="14"/>
      <c r="S223" s="7"/>
      <c r="T223" s="14"/>
      <c r="U223" s="7"/>
      <c r="V223" s="14"/>
      <c r="W223" s="7"/>
      <c r="X223" s="14"/>
      <c r="Y223" s="7">
        <v>15</v>
      </c>
      <c r="Z223" s="13"/>
      <c r="AA223" s="14">
        <v>0.5</v>
      </c>
      <c r="AB223" s="15"/>
      <c r="AC223" s="7"/>
    </row>
    <row r="224" spans="1:29" ht="230.25" thickBot="1">
      <c r="A224" s="41" t="s">
        <v>32</v>
      </c>
      <c r="B224" s="8" t="s">
        <v>120</v>
      </c>
      <c r="C224" s="7"/>
      <c r="D224" s="9"/>
      <c r="E224" s="9"/>
      <c r="F224" s="9"/>
      <c r="G224" s="9"/>
      <c r="H224" s="9"/>
      <c r="I224" s="9"/>
      <c r="J224" s="9">
        <v>150</v>
      </c>
      <c r="K224" s="9"/>
      <c r="L224" s="10"/>
      <c r="M224" s="41"/>
      <c r="N224" s="13"/>
      <c r="O224" s="7"/>
      <c r="P224" s="14"/>
      <c r="Q224" s="7"/>
      <c r="R224" s="14"/>
      <c r="S224" s="7"/>
      <c r="T224" s="14"/>
      <c r="U224" s="7"/>
      <c r="V224" s="14"/>
      <c r="W224" s="7"/>
      <c r="X224" s="14"/>
      <c r="Y224" s="7"/>
      <c r="Z224" s="13"/>
      <c r="AA224" s="14"/>
      <c r="AB224" s="15"/>
      <c r="AC224" s="7"/>
    </row>
    <row r="225" spans="1:29" ht="77.25" thickBot="1">
      <c r="A225" s="41"/>
      <c r="B225" s="8" t="s">
        <v>29</v>
      </c>
      <c r="C225" s="41">
        <f aca="true" t="shared" si="31" ref="C225:AC225">SUM(C221:C224)</f>
        <v>40</v>
      </c>
      <c r="D225" s="41">
        <f t="shared" si="31"/>
        <v>0</v>
      </c>
      <c r="E225" s="41">
        <f t="shared" si="31"/>
        <v>0</v>
      </c>
      <c r="F225" s="41">
        <f t="shared" si="31"/>
        <v>30</v>
      </c>
      <c r="G225" s="41">
        <f t="shared" si="31"/>
        <v>0</v>
      </c>
      <c r="H225" s="41">
        <f t="shared" si="31"/>
        <v>0</v>
      </c>
      <c r="I225" s="41">
        <f t="shared" si="31"/>
        <v>0</v>
      </c>
      <c r="J225" s="41">
        <f t="shared" si="31"/>
        <v>158</v>
      </c>
      <c r="K225" s="41">
        <f t="shared" si="31"/>
        <v>0</v>
      </c>
      <c r="L225" s="11">
        <f t="shared" si="31"/>
        <v>0</v>
      </c>
      <c r="M225" s="41">
        <f t="shared" si="31"/>
        <v>0</v>
      </c>
      <c r="N225" s="9">
        <f t="shared" si="31"/>
        <v>0</v>
      </c>
      <c r="O225" s="41">
        <f t="shared" si="31"/>
        <v>0</v>
      </c>
      <c r="P225" s="41">
        <f t="shared" si="31"/>
        <v>0</v>
      </c>
      <c r="Q225" s="41">
        <f t="shared" si="31"/>
        <v>150</v>
      </c>
      <c r="R225" s="41">
        <f t="shared" si="31"/>
        <v>0</v>
      </c>
      <c r="S225" s="41">
        <f t="shared" si="31"/>
        <v>0</v>
      </c>
      <c r="T225" s="41">
        <f t="shared" si="31"/>
        <v>0</v>
      </c>
      <c r="U225" s="41">
        <f t="shared" si="31"/>
        <v>0</v>
      </c>
      <c r="V225" s="41">
        <f t="shared" si="31"/>
        <v>12</v>
      </c>
      <c r="W225" s="41">
        <f t="shared" si="31"/>
        <v>0</v>
      </c>
      <c r="X225" s="41">
        <f t="shared" si="31"/>
        <v>0</v>
      </c>
      <c r="Y225" s="41">
        <f t="shared" si="31"/>
        <v>21</v>
      </c>
      <c r="Z225" s="41">
        <f t="shared" si="31"/>
        <v>0</v>
      </c>
      <c r="AA225" s="41">
        <f t="shared" si="31"/>
        <v>0.5</v>
      </c>
      <c r="AB225" s="11">
        <f t="shared" si="31"/>
        <v>0</v>
      </c>
      <c r="AC225" s="41">
        <f t="shared" si="31"/>
        <v>0</v>
      </c>
    </row>
    <row r="226" spans="1:29" ht="77.25" thickBot="1">
      <c r="A226" s="97" t="s">
        <v>8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9"/>
    </row>
    <row r="227" spans="1:29" ht="230.25" thickBot="1">
      <c r="A227" s="41">
        <v>30</v>
      </c>
      <c r="B227" s="8" t="s">
        <v>108</v>
      </c>
      <c r="C227" s="41"/>
      <c r="D227" s="9"/>
      <c r="E227" s="9"/>
      <c r="F227" s="9"/>
      <c r="G227" s="9"/>
      <c r="H227" s="9"/>
      <c r="I227" s="9">
        <v>100</v>
      </c>
      <c r="J227" s="9"/>
      <c r="K227" s="9"/>
      <c r="L227" s="10"/>
      <c r="M227" s="41"/>
      <c r="N227" s="9"/>
      <c r="O227" s="41"/>
      <c r="P227" s="10"/>
      <c r="Q227" s="41"/>
      <c r="R227" s="10"/>
      <c r="S227" s="41"/>
      <c r="T227" s="10"/>
      <c r="U227" s="41"/>
      <c r="V227" s="10"/>
      <c r="W227" s="41"/>
      <c r="X227" s="10"/>
      <c r="Y227" s="41"/>
      <c r="Z227" s="9"/>
      <c r="AA227" s="10"/>
      <c r="AB227" s="11"/>
      <c r="AC227" s="41"/>
    </row>
    <row r="228" spans="1:29" ht="153.75" thickBot="1">
      <c r="A228" s="41">
        <v>31</v>
      </c>
      <c r="B228" s="8" t="s">
        <v>105</v>
      </c>
      <c r="C228" s="41"/>
      <c r="D228" s="9"/>
      <c r="E228" s="9"/>
      <c r="F228" s="9">
        <v>8</v>
      </c>
      <c r="G228" s="9"/>
      <c r="H228" s="9">
        <v>60</v>
      </c>
      <c r="I228" s="9">
        <v>20</v>
      </c>
      <c r="J228" s="9"/>
      <c r="K228" s="9"/>
      <c r="L228" s="10"/>
      <c r="M228" s="41"/>
      <c r="N228" s="9"/>
      <c r="O228" s="41">
        <v>38</v>
      </c>
      <c r="P228" s="14"/>
      <c r="Q228" s="7"/>
      <c r="R228" s="14"/>
      <c r="S228" s="7"/>
      <c r="T228" s="14"/>
      <c r="U228" s="7"/>
      <c r="V228" s="14">
        <v>4</v>
      </c>
      <c r="W228" s="7"/>
      <c r="X228" s="14"/>
      <c r="Y228" s="7"/>
      <c r="Z228" s="13"/>
      <c r="AA228" s="14"/>
      <c r="AB228" s="15"/>
      <c r="AC228" s="7"/>
    </row>
    <row r="229" spans="1:29" ht="230.25" thickBot="1">
      <c r="A229" s="41">
        <v>49</v>
      </c>
      <c r="B229" s="8" t="s">
        <v>115</v>
      </c>
      <c r="C229" s="7">
        <v>13</v>
      </c>
      <c r="D229" s="9"/>
      <c r="E229" s="9">
        <v>3</v>
      </c>
      <c r="F229" s="9"/>
      <c r="G229" s="9"/>
      <c r="H229" s="9"/>
      <c r="I229" s="9"/>
      <c r="J229" s="9"/>
      <c r="K229" s="9"/>
      <c r="L229" s="10"/>
      <c r="M229" s="41">
        <v>62</v>
      </c>
      <c r="N229" s="13"/>
      <c r="O229" s="7"/>
      <c r="P229" s="14"/>
      <c r="Q229" s="7"/>
      <c r="R229" s="14">
        <v>28</v>
      </c>
      <c r="S229" s="7"/>
      <c r="T229" s="14"/>
      <c r="U229" s="7"/>
      <c r="V229" s="14"/>
      <c r="W229" s="7">
        <v>6</v>
      </c>
      <c r="X229" s="14"/>
      <c r="Y229" s="7"/>
      <c r="Z229" s="13"/>
      <c r="AA229" s="14"/>
      <c r="AB229" s="15"/>
      <c r="AC229" s="7"/>
    </row>
    <row r="230" spans="1:29" ht="77.25" thickBot="1">
      <c r="A230" s="41">
        <v>33</v>
      </c>
      <c r="B230" s="8" t="s">
        <v>42</v>
      </c>
      <c r="C230" s="7"/>
      <c r="D230" s="9"/>
      <c r="E230" s="9"/>
      <c r="F230" s="9"/>
      <c r="G230" s="9"/>
      <c r="H230" s="9">
        <v>58</v>
      </c>
      <c r="I230" s="9">
        <v>112</v>
      </c>
      <c r="J230" s="9"/>
      <c r="K230" s="9"/>
      <c r="L230" s="15"/>
      <c r="M230" s="41"/>
      <c r="N230" s="9"/>
      <c r="O230" s="9"/>
      <c r="P230" s="14"/>
      <c r="Q230" s="7"/>
      <c r="R230" s="14"/>
      <c r="S230" s="7"/>
      <c r="T230" s="14"/>
      <c r="U230" s="7"/>
      <c r="V230" s="14"/>
      <c r="W230" s="7">
        <v>6</v>
      </c>
      <c r="X230" s="14"/>
      <c r="Y230" s="7"/>
      <c r="Z230" s="13"/>
      <c r="AA230" s="14"/>
      <c r="AB230" s="15"/>
      <c r="AC230" s="7"/>
    </row>
    <row r="231" spans="1:34" ht="77.25" thickBot="1">
      <c r="A231" s="41">
        <v>8</v>
      </c>
      <c r="B231" s="8" t="s">
        <v>37</v>
      </c>
      <c r="C231" s="7"/>
      <c r="D231" s="9"/>
      <c r="E231" s="9"/>
      <c r="F231" s="9"/>
      <c r="G231" s="9"/>
      <c r="H231" s="9"/>
      <c r="I231" s="9"/>
      <c r="J231" s="9"/>
      <c r="K231" s="9"/>
      <c r="L231" s="15">
        <v>200</v>
      </c>
      <c r="M231" s="41"/>
      <c r="N231" s="9"/>
      <c r="O231" s="9"/>
      <c r="P231" s="14"/>
      <c r="Q231" s="7"/>
      <c r="R231" s="14"/>
      <c r="S231" s="7"/>
      <c r="T231" s="14"/>
      <c r="U231" s="7"/>
      <c r="V231" s="14"/>
      <c r="W231" s="7"/>
      <c r="X231" s="14"/>
      <c r="Y231" s="7"/>
      <c r="Z231" s="13"/>
      <c r="AA231" s="14"/>
      <c r="AB231" s="15"/>
      <c r="AC231" s="7"/>
      <c r="AD231" s="29"/>
      <c r="AE231" s="29"/>
      <c r="AF231" s="29"/>
      <c r="AG231" s="29"/>
      <c r="AH231" s="29"/>
    </row>
    <row r="232" spans="1:34" ht="77.25" thickBot="1">
      <c r="A232" s="41" t="s">
        <v>32</v>
      </c>
      <c r="B232" s="8" t="s">
        <v>28</v>
      </c>
      <c r="C232" s="41">
        <v>70</v>
      </c>
      <c r="D232" s="9"/>
      <c r="E232" s="9"/>
      <c r="F232" s="9"/>
      <c r="G232" s="9"/>
      <c r="H232" s="9"/>
      <c r="I232" s="9"/>
      <c r="J232" s="9"/>
      <c r="K232" s="9"/>
      <c r="L232" s="10"/>
      <c r="M232" s="41"/>
      <c r="N232" s="13"/>
      <c r="O232" s="7"/>
      <c r="P232" s="14"/>
      <c r="Q232" s="7"/>
      <c r="R232" s="14"/>
      <c r="S232" s="7"/>
      <c r="T232" s="14"/>
      <c r="U232" s="7"/>
      <c r="V232" s="14"/>
      <c r="W232" s="7"/>
      <c r="X232" s="14"/>
      <c r="Y232" s="7"/>
      <c r="Z232" s="13"/>
      <c r="AA232" s="14"/>
      <c r="AB232" s="15"/>
      <c r="AC232" s="7"/>
      <c r="AD232" s="29"/>
      <c r="AE232" s="29"/>
      <c r="AF232" s="29"/>
      <c r="AG232" s="29"/>
      <c r="AH232" s="29"/>
    </row>
    <row r="233" spans="1:34" ht="77.25" thickBot="1">
      <c r="A233" s="41" t="s">
        <v>32</v>
      </c>
      <c r="B233" s="8" t="s">
        <v>7</v>
      </c>
      <c r="C233" s="7"/>
      <c r="D233" s="9">
        <v>70</v>
      </c>
      <c r="E233" s="9"/>
      <c r="F233" s="9"/>
      <c r="G233" s="9"/>
      <c r="H233" s="9"/>
      <c r="I233" s="9"/>
      <c r="J233" s="9"/>
      <c r="K233" s="9"/>
      <c r="L233" s="10"/>
      <c r="M233" s="41"/>
      <c r="N233" s="13"/>
      <c r="O233" s="7"/>
      <c r="P233" s="14"/>
      <c r="Q233" s="7"/>
      <c r="R233" s="14"/>
      <c r="S233" s="7"/>
      <c r="T233" s="14"/>
      <c r="U233" s="7"/>
      <c r="V233" s="14"/>
      <c r="W233" s="7"/>
      <c r="X233" s="14"/>
      <c r="Y233" s="7"/>
      <c r="Z233" s="13"/>
      <c r="AA233" s="14"/>
      <c r="AB233" s="15"/>
      <c r="AC233" s="15"/>
      <c r="AD233" s="29"/>
      <c r="AE233" s="29"/>
      <c r="AF233" s="29"/>
      <c r="AG233" s="29"/>
      <c r="AH233" s="29"/>
    </row>
    <row r="234" spans="1:34" ht="306.75" thickBot="1">
      <c r="A234" s="41" t="s">
        <v>32</v>
      </c>
      <c r="B234" s="8" t="s">
        <v>65</v>
      </c>
      <c r="C234" s="7"/>
      <c r="D234" s="9"/>
      <c r="E234" s="9"/>
      <c r="F234" s="9"/>
      <c r="G234" s="9"/>
      <c r="H234" s="9"/>
      <c r="I234" s="9"/>
      <c r="J234" s="9"/>
      <c r="K234" s="9"/>
      <c r="L234" s="11"/>
      <c r="M234" s="41"/>
      <c r="N234" s="13"/>
      <c r="O234" s="7"/>
      <c r="P234" s="14"/>
      <c r="Q234" s="7"/>
      <c r="R234" s="14">
        <v>200</v>
      </c>
      <c r="S234" s="7"/>
      <c r="T234" s="14"/>
      <c r="U234" s="7"/>
      <c r="V234" s="14"/>
      <c r="W234" s="7"/>
      <c r="X234" s="14"/>
      <c r="Y234" s="7"/>
      <c r="Z234" s="13"/>
      <c r="AA234" s="14"/>
      <c r="AB234" s="15"/>
      <c r="AC234" s="15"/>
      <c r="AD234" s="29"/>
      <c r="AE234" s="29"/>
      <c r="AF234" s="29"/>
      <c r="AG234" s="29"/>
      <c r="AH234" s="29"/>
    </row>
    <row r="235" spans="1:34" ht="77.25" thickBot="1">
      <c r="A235" s="41"/>
      <c r="B235" s="8" t="s">
        <v>29</v>
      </c>
      <c r="C235" s="7">
        <f>SUM(C227:C234)</f>
        <v>83</v>
      </c>
      <c r="D235" s="7">
        <f aca="true" t="shared" si="32" ref="D235:V235">SUM(D227:D234)</f>
        <v>70</v>
      </c>
      <c r="E235" s="7">
        <f t="shared" si="32"/>
        <v>3</v>
      </c>
      <c r="F235" s="7">
        <f t="shared" si="32"/>
        <v>8</v>
      </c>
      <c r="G235" s="7">
        <f t="shared" si="32"/>
        <v>0</v>
      </c>
      <c r="H235" s="7">
        <f t="shared" si="32"/>
        <v>118</v>
      </c>
      <c r="I235" s="7">
        <f t="shared" si="32"/>
        <v>232</v>
      </c>
      <c r="J235" s="7">
        <f t="shared" si="32"/>
        <v>0</v>
      </c>
      <c r="K235" s="7">
        <f t="shared" si="32"/>
        <v>0</v>
      </c>
      <c r="L235" s="15">
        <f t="shared" si="32"/>
        <v>200</v>
      </c>
      <c r="M235" s="7">
        <f t="shared" si="32"/>
        <v>62</v>
      </c>
      <c r="N235" s="13">
        <f t="shared" si="32"/>
        <v>0</v>
      </c>
      <c r="O235" s="7">
        <f t="shared" si="32"/>
        <v>38</v>
      </c>
      <c r="P235" s="7">
        <f t="shared" si="32"/>
        <v>0</v>
      </c>
      <c r="Q235" s="7">
        <f t="shared" si="32"/>
        <v>0</v>
      </c>
      <c r="R235" s="7">
        <f t="shared" si="32"/>
        <v>228</v>
      </c>
      <c r="S235" s="7">
        <f t="shared" si="32"/>
        <v>0</v>
      </c>
      <c r="T235" s="7">
        <f t="shared" si="32"/>
        <v>0</v>
      </c>
      <c r="U235" s="7">
        <f t="shared" si="32"/>
        <v>0</v>
      </c>
      <c r="V235" s="7">
        <f t="shared" si="32"/>
        <v>4</v>
      </c>
      <c r="W235" s="7">
        <f aca="true" t="shared" si="33" ref="W235:AC235">SUM(W227:W233)</f>
        <v>12</v>
      </c>
      <c r="X235" s="7">
        <f t="shared" si="33"/>
        <v>0</v>
      </c>
      <c r="Y235" s="7">
        <f t="shared" si="33"/>
        <v>0</v>
      </c>
      <c r="Z235" s="7">
        <f t="shared" si="33"/>
        <v>0</v>
      </c>
      <c r="AA235" s="7">
        <f t="shared" si="33"/>
        <v>0</v>
      </c>
      <c r="AB235" s="15">
        <f t="shared" si="33"/>
        <v>0</v>
      </c>
      <c r="AC235" s="15">
        <f t="shared" si="33"/>
        <v>0</v>
      </c>
      <c r="AD235" s="29"/>
      <c r="AE235" s="29"/>
      <c r="AF235" s="29"/>
      <c r="AG235" s="29"/>
      <c r="AH235" s="29"/>
    </row>
    <row r="236" spans="1:34" ht="77.25" thickBot="1">
      <c r="A236" s="40"/>
      <c r="B236" s="25" t="s">
        <v>49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"/>
      <c r="M236" s="40"/>
      <c r="N236" s="6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"/>
      <c r="AC236" s="40" t="s">
        <v>61</v>
      </c>
      <c r="AD236" s="29"/>
      <c r="AE236" s="29"/>
      <c r="AF236" s="29"/>
      <c r="AG236" s="29"/>
      <c r="AH236" s="29"/>
    </row>
    <row r="237" spans="1:34" s="31" customFormat="1" ht="77.25" thickBot="1">
      <c r="A237" s="7"/>
      <c r="B237" s="19" t="s">
        <v>9</v>
      </c>
      <c r="C237" s="7">
        <f aca="true" t="shared" si="34" ref="C237:AB237">SUM(C225+C235)</f>
        <v>123</v>
      </c>
      <c r="D237" s="7">
        <f t="shared" si="34"/>
        <v>70</v>
      </c>
      <c r="E237" s="7">
        <f t="shared" si="34"/>
        <v>3</v>
      </c>
      <c r="F237" s="7">
        <f t="shared" si="34"/>
        <v>38</v>
      </c>
      <c r="G237" s="7">
        <f t="shared" si="34"/>
        <v>0</v>
      </c>
      <c r="H237" s="7">
        <f t="shared" si="34"/>
        <v>118</v>
      </c>
      <c r="I237" s="7">
        <f t="shared" si="34"/>
        <v>232</v>
      </c>
      <c r="J237" s="7">
        <f t="shared" si="34"/>
        <v>158</v>
      </c>
      <c r="K237" s="7">
        <f t="shared" si="34"/>
        <v>0</v>
      </c>
      <c r="L237" s="15">
        <f t="shared" si="34"/>
        <v>200</v>
      </c>
      <c r="M237" s="7">
        <f t="shared" si="34"/>
        <v>62</v>
      </c>
      <c r="N237" s="13">
        <f t="shared" si="34"/>
        <v>0</v>
      </c>
      <c r="O237" s="7">
        <f t="shared" si="34"/>
        <v>38</v>
      </c>
      <c r="P237" s="7">
        <f t="shared" si="34"/>
        <v>0</v>
      </c>
      <c r="Q237" s="7">
        <f t="shared" si="34"/>
        <v>150</v>
      </c>
      <c r="R237" s="7">
        <f t="shared" si="34"/>
        <v>228</v>
      </c>
      <c r="S237" s="7">
        <f t="shared" si="34"/>
        <v>0</v>
      </c>
      <c r="T237" s="7">
        <f t="shared" si="34"/>
        <v>0</v>
      </c>
      <c r="U237" s="7">
        <f t="shared" si="34"/>
        <v>0</v>
      </c>
      <c r="V237" s="7">
        <f t="shared" si="34"/>
        <v>16</v>
      </c>
      <c r="W237" s="7">
        <f t="shared" si="34"/>
        <v>12</v>
      </c>
      <c r="X237" s="7">
        <f t="shared" si="34"/>
        <v>0</v>
      </c>
      <c r="Y237" s="7">
        <f t="shared" si="34"/>
        <v>21</v>
      </c>
      <c r="Z237" s="7">
        <f t="shared" si="34"/>
        <v>0</v>
      </c>
      <c r="AA237" s="7">
        <f t="shared" si="34"/>
        <v>0.5</v>
      </c>
      <c r="AB237" s="7">
        <f t="shared" si="34"/>
        <v>0</v>
      </c>
      <c r="AC237" s="7">
        <v>4.2</v>
      </c>
      <c r="AD237" s="29"/>
      <c r="AE237" s="29"/>
      <c r="AF237" s="29"/>
      <c r="AG237" s="29"/>
      <c r="AH237" s="29"/>
    </row>
    <row r="238" spans="1:34" s="31" customFormat="1" ht="77.25" thickBot="1">
      <c r="A238" s="97" t="s">
        <v>137</v>
      </c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9"/>
      <c r="AD238" s="29"/>
      <c r="AE238" s="29"/>
      <c r="AF238" s="29"/>
      <c r="AG238" s="29"/>
      <c r="AH238" s="29"/>
    </row>
    <row r="239" spans="1:34" ht="69" customHeight="1" thickBot="1">
      <c r="A239" s="93"/>
      <c r="B239" s="95"/>
      <c r="C239" s="89" t="s">
        <v>69</v>
      </c>
      <c r="D239" s="89" t="s">
        <v>70</v>
      </c>
      <c r="E239" s="89" t="s">
        <v>71</v>
      </c>
      <c r="F239" s="89" t="s">
        <v>72</v>
      </c>
      <c r="G239" s="89" t="s">
        <v>73</v>
      </c>
      <c r="H239" s="89" t="s">
        <v>74</v>
      </c>
      <c r="I239" s="89" t="s">
        <v>75</v>
      </c>
      <c r="J239" s="89" t="s">
        <v>76</v>
      </c>
      <c r="K239" s="89" t="s">
        <v>77</v>
      </c>
      <c r="L239" s="87" t="s">
        <v>78</v>
      </c>
      <c r="M239" s="89" t="s">
        <v>100</v>
      </c>
      <c r="N239" s="91" t="s">
        <v>79</v>
      </c>
      <c r="O239" s="89" t="s">
        <v>80</v>
      </c>
      <c r="P239" s="89" t="s">
        <v>81</v>
      </c>
      <c r="Q239" s="89" t="s">
        <v>82</v>
      </c>
      <c r="R239" s="89" t="s">
        <v>83</v>
      </c>
      <c r="S239" s="89" t="s">
        <v>84</v>
      </c>
      <c r="T239" s="89" t="s">
        <v>85</v>
      </c>
      <c r="U239" s="89" t="s">
        <v>86</v>
      </c>
      <c r="V239" s="89" t="s">
        <v>87</v>
      </c>
      <c r="W239" s="89" t="s">
        <v>88</v>
      </c>
      <c r="X239" s="89" t="s">
        <v>89</v>
      </c>
      <c r="Y239" s="89" t="s">
        <v>90</v>
      </c>
      <c r="Z239" s="89" t="s">
        <v>91</v>
      </c>
      <c r="AA239" s="89" t="s">
        <v>92</v>
      </c>
      <c r="AB239" s="87" t="s">
        <v>98</v>
      </c>
      <c r="AC239" s="89" t="s">
        <v>93</v>
      </c>
      <c r="AD239" s="29"/>
      <c r="AE239" s="29"/>
      <c r="AF239" s="29"/>
      <c r="AG239" s="29"/>
      <c r="AH239" s="29"/>
    </row>
    <row r="240" spans="1:34" s="28" customFormat="1" ht="409.5" customHeight="1" thickBot="1">
      <c r="A240" s="94"/>
      <c r="B240" s="96"/>
      <c r="C240" s="90"/>
      <c r="D240" s="90"/>
      <c r="E240" s="90"/>
      <c r="F240" s="90"/>
      <c r="G240" s="90"/>
      <c r="H240" s="90"/>
      <c r="I240" s="90"/>
      <c r="J240" s="90"/>
      <c r="K240" s="90"/>
      <c r="L240" s="88"/>
      <c r="M240" s="90"/>
      <c r="N240" s="92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88"/>
      <c r="AC240" s="90"/>
      <c r="AD240" s="29"/>
      <c r="AE240" s="29"/>
      <c r="AF240" s="29"/>
      <c r="AG240" s="29"/>
      <c r="AH240" s="29"/>
    </row>
    <row r="241" spans="1:29" s="29" customFormat="1" ht="77.25" thickBot="1">
      <c r="A241" s="85" t="s">
        <v>66</v>
      </c>
      <c r="B241" s="86"/>
      <c r="C241" s="7">
        <f aca="true" t="shared" si="35" ref="C241:AC241">SUM(C24+C48+C72+C97+C121+C145+C168+C191+C214+C237)</f>
        <v>1242</v>
      </c>
      <c r="D241" s="7">
        <f t="shared" si="35"/>
        <v>700</v>
      </c>
      <c r="E241" s="7">
        <f t="shared" si="35"/>
        <v>123</v>
      </c>
      <c r="F241" s="7">
        <f t="shared" si="35"/>
        <v>361</v>
      </c>
      <c r="G241" s="7">
        <f t="shared" si="35"/>
        <v>122</v>
      </c>
      <c r="H241" s="7">
        <f t="shared" si="35"/>
        <v>1154</v>
      </c>
      <c r="I241" s="7">
        <f t="shared" si="35"/>
        <v>2305</v>
      </c>
      <c r="J241" s="7">
        <f t="shared" si="35"/>
        <v>1216</v>
      </c>
      <c r="K241" s="7">
        <f t="shared" si="35"/>
        <v>120</v>
      </c>
      <c r="L241" s="15">
        <f t="shared" si="35"/>
        <v>1200</v>
      </c>
      <c r="M241" s="7">
        <f t="shared" si="35"/>
        <v>468</v>
      </c>
      <c r="N241" s="13">
        <f t="shared" si="35"/>
        <v>316</v>
      </c>
      <c r="O241" s="7">
        <f t="shared" si="35"/>
        <v>460</v>
      </c>
      <c r="P241" s="7">
        <f t="shared" si="35"/>
        <v>121</v>
      </c>
      <c r="Q241" s="7">
        <f t="shared" si="35"/>
        <v>2028</v>
      </c>
      <c r="R241" s="7">
        <f t="shared" si="35"/>
        <v>1028</v>
      </c>
      <c r="S241" s="7">
        <f t="shared" si="35"/>
        <v>360</v>
      </c>
      <c r="T241" s="7">
        <f t="shared" si="35"/>
        <v>70</v>
      </c>
      <c r="U241" s="7">
        <f t="shared" si="35"/>
        <v>60</v>
      </c>
      <c r="V241" s="7">
        <f t="shared" si="35"/>
        <v>199.2</v>
      </c>
      <c r="W241" s="7">
        <f t="shared" si="35"/>
        <v>111</v>
      </c>
      <c r="X241" s="7">
        <f t="shared" si="35"/>
        <v>231</v>
      </c>
      <c r="Y241" s="7">
        <f t="shared" si="35"/>
        <v>263.68</v>
      </c>
      <c r="Z241" s="7">
        <f t="shared" si="35"/>
        <v>90</v>
      </c>
      <c r="AA241" s="7">
        <f t="shared" si="35"/>
        <v>3.1</v>
      </c>
      <c r="AB241" s="7">
        <f t="shared" si="35"/>
        <v>10</v>
      </c>
      <c r="AC241" s="7">
        <f t="shared" si="35"/>
        <v>42.00000000000001</v>
      </c>
    </row>
    <row r="242" spans="1:29" s="29" customFormat="1" ht="77.25" thickBot="1">
      <c r="A242" s="85" t="s">
        <v>67</v>
      </c>
      <c r="B242" s="86"/>
      <c r="C242" s="7">
        <f>C241/10</f>
        <v>124.2</v>
      </c>
      <c r="D242" s="7">
        <f aca="true" t="shared" si="36" ref="D242:AC242">D241/10</f>
        <v>70</v>
      </c>
      <c r="E242" s="7">
        <f t="shared" si="36"/>
        <v>12.3</v>
      </c>
      <c r="F242" s="7">
        <f t="shared" si="36"/>
        <v>36.1</v>
      </c>
      <c r="G242" s="7">
        <f t="shared" si="36"/>
        <v>12.2</v>
      </c>
      <c r="H242" s="7">
        <f t="shared" si="36"/>
        <v>115.4</v>
      </c>
      <c r="I242" s="7">
        <f t="shared" si="36"/>
        <v>230.5</v>
      </c>
      <c r="J242" s="7">
        <f t="shared" si="36"/>
        <v>121.6</v>
      </c>
      <c r="K242" s="7">
        <f t="shared" si="36"/>
        <v>12</v>
      </c>
      <c r="L242" s="15">
        <f t="shared" si="36"/>
        <v>120</v>
      </c>
      <c r="M242" s="7">
        <f t="shared" si="36"/>
        <v>46.8</v>
      </c>
      <c r="N242" s="13">
        <f t="shared" si="36"/>
        <v>31.6</v>
      </c>
      <c r="O242" s="7">
        <f t="shared" si="36"/>
        <v>46</v>
      </c>
      <c r="P242" s="7">
        <f t="shared" si="36"/>
        <v>12.1</v>
      </c>
      <c r="Q242" s="7">
        <f t="shared" si="36"/>
        <v>202.8</v>
      </c>
      <c r="R242" s="7">
        <f t="shared" si="36"/>
        <v>102.8</v>
      </c>
      <c r="S242" s="7">
        <f t="shared" si="36"/>
        <v>36</v>
      </c>
      <c r="T242" s="7">
        <f t="shared" si="36"/>
        <v>7</v>
      </c>
      <c r="U242" s="7">
        <f t="shared" si="36"/>
        <v>6</v>
      </c>
      <c r="V242" s="7">
        <f t="shared" si="36"/>
        <v>19.919999999999998</v>
      </c>
      <c r="W242" s="7">
        <f t="shared" si="36"/>
        <v>11.1</v>
      </c>
      <c r="X242" s="7">
        <f t="shared" si="36"/>
        <v>23.1</v>
      </c>
      <c r="Y242" s="7">
        <f t="shared" si="36"/>
        <v>26.368000000000002</v>
      </c>
      <c r="Z242" s="7">
        <f t="shared" si="36"/>
        <v>9</v>
      </c>
      <c r="AA242" s="7">
        <v>0.2</v>
      </c>
      <c r="AB242" s="7">
        <f t="shared" si="36"/>
        <v>1</v>
      </c>
      <c r="AC242" s="7">
        <f t="shared" si="36"/>
        <v>4.200000000000001</v>
      </c>
    </row>
    <row r="243" spans="1:29" s="29" customFormat="1" ht="278.25" customHeight="1" thickBot="1">
      <c r="A243" s="133" t="s">
        <v>99</v>
      </c>
      <c r="B243" s="134"/>
      <c r="C243" s="40">
        <v>120</v>
      </c>
      <c r="D243" s="18">
        <v>70</v>
      </c>
      <c r="E243" s="18">
        <v>12</v>
      </c>
      <c r="F243" s="18">
        <v>30</v>
      </c>
      <c r="G243" s="18">
        <v>12</v>
      </c>
      <c r="H243" s="18">
        <v>111</v>
      </c>
      <c r="I243" s="18">
        <v>192</v>
      </c>
      <c r="J243" s="18">
        <v>120</v>
      </c>
      <c r="K243" s="18">
        <v>12</v>
      </c>
      <c r="L243" s="4">
        <v>120</v>
      </c>
      <c r="M243" s="40">
        <v>47</v>
      </c>
      <c r="N243" s="6">
        <v>32</v>
      </c>
      <c r="O243" s="40">
        <v>46</v>
      </c>
      <c r="P243" s="18">
        <v>12</v>
      </c>
      <c r="Q243" s="26">
        <v>180</v>
      </c>
      <c r="R243" s="40">
        <v>100</v>
      </c>
      <c r="S243" s="40">
        <v>36</v>
      </c>
      <c r="T243" s="18">
        <v>7</v>
      </c>
      <c r="U243" s="26">
        <v>6</v>
      </c>
      <c r="V243" s="40">
        <v>21</v>
      </c>
      <c r="W243" s="40">
        <v>11</v>
      </c>
      <c r="X243" s="18">
        <v>24</v>
      </c>
      <c r="Y243" s="26">
        <v>27</v>
      </c>
      <c r="Z243" s="40">
        <v>9</v>
      </c>
      <c r="AA243" s="7">
        <v>0.2</v>
      </c>
      <c r="AB243" s="26">
        <v>1</v>
      </c>
      <c r="AC243" s="40">
        <v>4.2</v>
      </c>
    </row>
    <row r="244" spans="1:34" s="31" customFormat="1" ht="200.25" customHeight="1" thickBot="1">
      <c r="A244" s="85" t="s">
        <v>63</v>
      </c>
      <c r="B244" s="86"/>
      <c r="C244" s="7">
        <f>C242*100/C243</f>
        <v>103.5</v>
      </c>
      <c r="D244" s="7">
        <f aca="true" t="shared" si="37" ref="D244:AC244">D242*100/D243</f>
        <v>100</v>
      </c>
      <c r="E244" s="7">
        <f t="shared" si="37"/>
        <v>102.5</v>
      </c>
      <c r="F244" s="7">
        <f t="shared" si="37"/>
        <v>120.33333333333333</v>
      </c>
      <c r="G244" s="7">
        <f t="shared" si="37"/>
        <v>101.66666666666667</v>
      </c>
      <c r="H244" s="7">
        <f t="shared" si="37"/>
        <v>103.96396396396396</v>
      </c>
      <c r="I244" s="7">
        <f t="shared" si="37"/>
        <v>120.05208333333333</v>
      </c>
      <c r="J244" s="7">
        <f t="shared" si="37"/>
        <v>101.33333333333333</v>
      </c>
      <c r="K244" s="7">
        <f t="shared" si="37"/>
        <v>100</v>
      </c>
      <c r="L244" s="7">
        <f t="shared" si="37"/>
        <v>100</v>
      </c>
      <c r="M244" s="7">
        <f t="shared" si="37"/>
        <v>99.57446808510639</v>
      </c>
      <c r="N244" s="7">
        <f t="shared" si="37"/>
        <v>98.75</v>
      </c>
      <c r="O244" s="7">
        <f t="shared" si="37"/>
        <v>100</v>
      </c>
      <c r="P244" s="7">
        <f t="shared" si="37"/>
        <v>100.83333333333333</v>
      </c>
      <c r="Q244" s="7">
        <f t="shared" si="37"/>
        <v>112.66666666666667</v>
      </c>
      <c r="R244" s="7">
        <f t="shared" si="37"/>
        <v>102.8</v>
      </c>
      <c r="S244" s="7">
        <f t="shared" si="37"/>
        <v>100</v>
      </c>
      <c r="T244" s="7">
        <f t="shared" si="37"/>
        <v>100</v>
      </c>
      <c r="U244" s="7">
        <f t="shared" si="37"/>
        <v>100</v>
      </c>
      <c r="V244" s="7">
        <f t="shared" si="37"/>
        <v>94.85714285714285</v>
      </c>
      <c r="W244" s="7">
        <f t="shared" si="37"/>
        <v>100.9090909090909</v>
      </c>
      <c r="X244" s="7">
        <f t="shared" si="37"/>
        <v>96.25</v>
      </c>
      <c r="Y244" s="7">
        <f t="shared" si="37"/>
        <v>97.65925925925927</v>
      </c>
      <c r="Z244" s="7">
        <f t="shared" si="37"/>
        <v>100</v>
      </c>
      <c r="AA244" s="7">
        <f t="shared" si="37"/>
        <v>100</v>
      </c>
      <c r="AB244" s="7">
        <f t="shared" si="37"/>
        <v>100</v>
      </c>
      <c r="AC244" s="7">
        <f t="shared" si="37"/>
        <v>100.00000000000003</v>
      </c>
      <c r="AD244" s="29"/>
      <c r="AE244" s="29"/>
      <c r="AF244" s="29"/>
      <c r="AG244" s="29"/>
      <c r="AH244" s="29"/>
    </row>
    <row r="245" spans="1:29" ht="76.5">
      <c r="A245" s="29"/>
      <c r="B245" s="2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46"/>
      <c r="O245" s="4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</row>
    <row r="246" spans="1:30" ht="76.5">
      <c r="A246" s="29"/>
      <c r="B246" s="29" t="s">
        <v>101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9"/>
    </row>
    <row r="247" spans="1:30" ht="76.5">
      <c r="A247" s="29"/>
      <c r="B247" s="29"/>
      <c r="C247" s="27"/>
      <c r="D247" s="27"/>
      <c r="E247" s="27"/>
      <c r="F247" s="27"/>
      <c r="G247" s="27"/>
      <c r="H247" s="27"/>
      <c r="I247" s="27"/>
      <c r="J247" s="27"/>
      <c r="K247" s="27"/>
      <c r="L247" s="46"/>
      <c r="M247" s="47"/>
      <c r="N247" s="47"/>
      <c r="O247" s="4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9"/>
    </row>
    <row r="248" spans="1:28" ht="76.5">
      <c r="A248" s="27"/>
      <c r="B248" s="29"/>
      <c r="C248" s="27"/>
      <c r="D248" s="27"/>
      <c r="E248" s="27"/>
      <c r="F248" s="27"/>
      <c r="G248" s="27"/>
      <c r="H248" s="27"/>
      <c r="I248" s="27"/>
      <c r="J248" s="27"/>
      <c r="K248" s="27"/>
      <c r="L248" s="47"/>
      <c r="M248" s="4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76.5">
      <c r="A249" s="27"/>
      <c r="B249" s="29"/>
      <c r="C249" s="27"/>
      <c r="D249" s="27"/>
      <c r="E249" s="27"/>
      <c r="F249" s="27"/>
      <c r="G249" s="27"/>
      <c r="H249" s="27"/>
      <c r="I249" s="27"/>
      <c r="J249" s="27"/>
      <c r="K249" s="27"/>
      <c r="L249" s="47"/>
      <c r="M249" s="4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76.5">
      <c r="A250" s="27"/>
      <c r="B250" s="29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76.5">
      <c r="A251" s="27"/>
      <c r="B251" s="29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76.5">
      <c r="A252" s="27"/>
      <c r="B252" s="29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3:18" ht="76.5">
      <c r="M253" s="27"/>
      <c r="N253" s="27"/>
      <c r="O253" s="27"/>
      <c r="P253" s="27"/>
      <c r="Q253" s="27"/>
      <c r="R253" s="27"/>
    </row>
    <row r="254" spans="13:18" ht="76.5">
      <c r="M254" s="27"/>
      <c r="N254" s="27"/>
      <c r="O254" s="27"/>
      <c r="P254" s="27"/>
      <c r="Q254" s="27"/>
      <c r="R254" s="27"/>
    </row>
    <row r="255" spans="13:18" ht="76.5">
      <c r="M255" s="27"/>
      <c r="N255" s="27"/>
      <c r="O255" s="27"/>
      <c r="P255" s="27"/>
      <c r="Q255" s="27"/>
      <c r="R255" s="27"/>
    </row>
    <row r="256" spans="13:18" ht="76.5">
      <c r="M256" s="27"/>
      <c r="N256" s="27"/>
      <c r="O256" s="27"/>
      <c r="P256" s="27"/>
      <c r="Q256" s="27"/>
      <c r="R256" s="27"/>
    </row>
    <row r="257" spans="13:18" ht="76.5">
      <c r="M257" s="27"/>
      <c r="N257" s="27"/>
      <c r="O257" s="27"/>
      <c r="P257" s="27"/>
      <c r="Q257" s="27"/>
      <c r="R257" s="27"/>
    </row>
    <row r="258" spans="13:18" ht="76.5">
      <c r="M258" s="27"/>
      <c r="N258" s="27"/>
      <c r="O258" s="27"/>
      <c r="P258" s="27"/>
      <c r="Q258" s="27"/>
      <c r="R258" s="27"/>
    </row>
    <row r="259" spans="13:18" ht="76.5">
      <c r="M259" s="27"/>
      <c r="N259" s="27"/>
      <c r="O259" s="27"/>
      <c r="P259" s="27"/>
      <c r="Q259" s="27"/>
      <c r="R259" s="27"/>
    </row>
    <row r="260" spans="13:18" ht="76.5">
      <c r="M260" s="27"/>
      <c r="N260" s="27"/>
      <c r="O260" s="27"/>
      <c r="P260" s="27"/>
      <c r="Q260" s="27"/>
      <c r="R260" s="27"/>
    </row>
    <row r="261" spans="13:18" ht="76.5">
      <c r="M261" s="27"/>
      <c r="N261" s="27"/>
      <c r="O261" s="27"/>
      <c r="P261" s="27"/>
      <c r="Q261" s="27"/>
      <c r="R261" s="27"/>
    </row>
    <row r="262" spans="13:18" ht="76.5">
      <c r="M262" s="27"/>
      <c r="N262" s="27"/>
      <c r="O262" s="27"/>
      <c r="P262" s="27"/>
      <c r="Q262" s="27"/>
      <c r="R262" s="27"/>
    </row>
    <row r="263" spans="13:18" ht="76.5">
      <c r="M263" s="27"/>
      <c r="N263" s="27"/>
      <c r="O263" s="27"/>
      <c r="P263" s="27"/>
      <c r="Q263" s="27"/>
      <c r="R263" s="27"/>
    </row>
    <row r="264" spans="13:18" ht="76.5">
      <c r="M264" s="27"/>
      <c r="N264" s="27"/>
      <c r="O264" s="27"/>
      <c r="P264" s="27"/>
      <c r="Q264" s="27"/>
      <c r="R264" s="27"/>
    </row>
    <row r="265" spans="13:18" ht="76.5">
      <c r="M265" s="27"/>
      <c r="N265" s="27"/>
      <c r="O265" s="27"/>
      <c r="P265" s="27"/>
      <c r="Q265" s="27"/>
      <c r="R265" s="27"/>
    </row>
    <row r="266" spans="13:18" ht="76.5">
      <c r="M266" s="27"/>
      <c r="N266" s="27"/>
      <c r="O266" s="27"/>
      <c r="P266" s="27"/>
      <c r="Q266" s="27"/>
      <c r="R266" s="27"/>
    </row>
    <row r="267" spans="13:18" ht="76.5">
      <c r="M267" s="27"/>
      <c r="N267" s="27"/>
      <c r="O267" s="27"/>
      <c r="P267" s="27"/>
      <c r="Q267" s="27"/>
      <c r="R267" s="27"/>
    </row>
    <row r="268" spans="13:18" ht="76.5">
      <c r="M268" s="27"/>
      <c r="N268" s="27"/>
      <c r="O268" s="27"/>
      <c r="P268" s="27"/>
      <c r="Q268" s="27"/>
      <c r="R268" s="27"/>
    </row>
    <row r="269" spans="13:18" ht="76.5">
      <c r="M269" s="27"/>
      <c r="N269" s="27"/>
      <c r="O269" s="27"/>
      <c r="P269" s="27"/>
      <c r="Q269" s="27"/>
      <c r="R269" s="27"/>
    </row>
    <row r="270" spans="13:18" ht="76.5">
      <c r="M270" s="27"/>
      <c r="N270" s="27"/>
      <c r="O270" s="27"/>
      <c r="P270" s="27"/>
      <c r="Q270" s="27"/>
      <c r="R270" s="27"/>
    </row>
    <row r="271" spans="13:18" ht="76.5">
      <c r="M271" s="27"/>
      <c r="N271" s="27"/>
      <c r="O271" s="27"/>
      <c r="P271" s="27"/>
      <c r="Q271" s="27"/>
      <c r="R271" s="27"/>
    </row>
    <row r="272" spans="13:18" ht="76.5">
      <c r="M272" s="27"/>
      <c r="N272" s="27"/>
      <c r="O272" s="27"/>
      <c r="P272" s="27"/>
      <c r="Q272" s="27"/>
      <c r="R272" s="27"/>
    </row>
    <row r="273" spans="13:18" ht="76.5">
      <c r="M273" s="27"/>
      <c r="N273" s="27"/>
      <c r="O273" s="27"/>
      <c r="P273" s="27"/>
      <c r="Q273" s="27"/>
      <c r="R273" s="27"/>
    </row>
    <row r="274" spans="13:18" ht="76.5">
      <c r="M274" s="27"/>
      <c r="N274" s="27"/>
      <c r="O274" s="27"/>
      <c r="P274" s="27"/>
      <c r="Q274" s="27"/>
      <c r="R274" s="27"/>
    </row>
    <row r="275" spans="13:18" ht="76.5">
      <c r="M275" s="27"/>
      <c r="N275" s="27"/>
      <c r="O275" s="27"/>
      <c r="P275" s="27"/>
      <c r="Q275" s="27"/>
      <c r="R275" s="27"/>
    </row>
    <row r="276" spans="13:18" ht="76.5">
      <c r="M276" s="27"/>
      <c r="N276" s="27"/>
      <c r="O276" s="27"/>
      <c r="P276" s="27"/>
      <c r="Q276" s="27"/>
      <c r="R276" s="27"/>
    </row>
    <row r="277" spans="13:18" ht="76.5">
      <c r="M277" s="27"/>
      <c r="N277" s="27"/>
      <c r="O277" s="27"/>
      <c r="P277" s="27"/>
      <c r="Q277" s="27"/>
      <c r="R277" s="27"/>
    </row>
    <row r="278" spans="13:18" ht="76.5">
      <c r="M278" s="27"/>
      <c r="N278" s="27"/>
      <c r="O278" s="27"/>
      <c r="P278" s="27"/>
      <c r="Q278" s="27"/>
      <c r="R278" s="27"/>
    </row>
    <row r="279" spans="13:18" ht="76.5">
      <c r="M279" s="27"/>
      <c r="N279" s="27"/>
      <c r="O279" s="27"/>
      <c r="P279" s="27"/>
      <c r="Q279" s="27"/>
      <c r="R279" s="27"/>
    </row>
    <row r="280" spans="13:18" ht="76.5">
      <c r="M280" s="27"/>
      <c r="N280" s="27"/>
      <c r="O280" s="27"/>
      <c r="P280" s="27"/>
      <c r="Q280" s="27"/>
      <c r="R280" s="27"/>
    </row>
    <row r="281" spans="2:29" s="48" customFormat="1" ht="76.5">
      <c r="B281" s="43"/>
      <c r="M281" s="27"/>
      <c r="N281" s="27"/>
      <c r="O281" s="27"/>
      <c r="P281" s="27"/>
      <c r="Q281" s="27"/>
      <c r="R281" s="27"/>
      <c r="AC281" s="37"/>
    </row>
    <row r="282" spans="2:29" s="48" customFormat="1" ht="76.5">
      <c r="B282" s="43"/>
      <c r="M282" s="27"/>
      <c r="N282" s="27"/>
      <c r="O282" s="27"/>
      <c r="P282" s="27"/>
      <c r="Q282" s="27"/>
      <c r="R282" s="27"/>
      <c r="AC282" s="37"/>
    </row>
    <row r="283" spans="13:18" ht="76.5">
      <c r="M283" s="27"/>
      <c r="N283" s="27"/>
      <c r="O283" s="27"/>
      <c r="P283" s="27"/>
      <c r="Q283" s="27"/>
      <c r="R283" s="27"/>
    </row>
    <row r="284" spans="13:18" ht="76.5">
      <c r="M284" s="27"/>
      <c r="N284" s="27"/>
      <c r="O284" s="27"/>
      <c r="P284" s="27"/>
      <c r="Q284" s="27"/>
      <c r="R284" s="27"/>
    </row>
    <row r="285" spans="13:18" ht="76.5">
      <c r="M285" s="27"/>
      <c r="N285" s="27"/>
      <c r="O285" s="27"/>
      <c r="P285" s="27"/>
      <c r="Q285" s="27"/>
      <c r="R285" s="27"/>
    </row>
    <row r="286" spans="13:18" ht="76.5">
      <c r="M286" s="27"/>
      <c r="N286" s="27"/>
      <c r="O286" s="27"/>
      <c r="P286" s="27"/>
      <c r="Q286" s="27"/>
      <c r="R286" s="27"/>
    </row>
    <row r="287" spans="13:18" ht="76.5">
      <c r="M287" s="27"/>
      <c r="N287" s="27"/>
      <c r="O287" s="27"/>
      <c r="P287" s="27"/>
      <c r="Q287" s="27"/>
      <c r="R287" s="27"/>
    </row>
    <row r="288" spans="13:18" ht="76.5">
      <c r="M288" s="27"/>
      <c r="N288" s="27"/>
      <c r="O288" s="27"/>
      <c r="P288" s="27"/>
      <c r="Q288" s="27"/>
      <c r="R288" s="27"/>
    </row>
    <row r="289" spans="13:18" ht="76.5">
      <c r="M289" s="27"/>
      <c r="N289" s="27"/>
      <c r="O289" s="27"/>
      <c r="P289" s="27"/>
      <c r="Q289" s="27"/>
      <c r="R289" s="27"/>
    </row>
    <row r="290" spans="13:18" ht="76.5">
      <c r="M290" s="27"/>
      <c r="N290" s="27"/>
      <c r="O290" s="27"/>
      <c r="P290" s="27"/>
      <c r="Q290" s="27"/>
      <c r="R290" s="27"/>
    </row>
    <row r="291" spans="13:18" ht="76.5">
      <c r="M291" s="27"/>
      <c r="N291" s="27"/>
      <c r="O291" s="27"/>
      <c r="P291" s="27"/>
      <c r="Q291" s="27"/>
      <c r="R291" s="27"/>
    </row>
    <row r="292" spans="13:18" ht="76.5">
      <c r="M292" s="27"/>
      <c r="N292" s="27"/>
      <c r="O292" s="27"/>
      <c r="P292" s="27"/>
      <c r="Q292" s="27"/>
      <c r="R292" s="27"/>
    </row>
    <row r="293" spans="13:18" ht="76.5">
      <c r="M293" s="27"/>
      <c r="N293" s="27"/>
      <c r="O293" s="27"/>
      <c r="P293" s="27"/>
      <c r="Q293" s="27"/>
      <c r="R293" s="27"/>
    </row>
    <row r="294" spans="13:18" ht="76.5">
      <c r="M294" s="27"/>
      <c r="N294" s="27"/>
      <c r="O294" s="27"/>
      <c r="P294" s="27"/>
      <c r="Q294" s="27"/>
      <c r="R294" s="27"/>
    </row>
    <row r="295" spans="13:18" ht="76.5">
      <c r="M295" s="27"/>
      <c r="N295" s="27"/>
      <c r="O295" s="27"/>
      <c r="P295" s="27"/>
      <c r="Q295" s="27"/>
      <c r="R295" s="27"/>
    </row>
    <row r="296" spans="13:18" ht="76.5">
      <c r="M296" s="27"/>
      <c r="N296" s="27"/>
      <c r="O296" s="27"/>
      <c r="P296" s="27"/>
      <c r="Q296" s="27"/>
      <c r="R296" s="27"/>
    </row>
    <row r="297" spans="13:18" ht="76.5">
      <c r="M297" s="27"/>
      <c r="N297" s="27"/>
      <c r="O297" s="27"/>
      <c r="P297" s="27"/>
      <c r="Q297" s="27"/>
      <c r="R297" s="27"/>
    </row>
    <row r="298" spans="13:18" ht="76.5">
      <c r="M298" s="27"/>
      <c r="N298" s="27"/>
      <c r="O298" s="27"/>
      <c r="P298" s="27"/>
      <c r="Q298" s="27"/>
      <c r="R298" s="27"/>
    </row>
    <row r="299" spans="13:18" ht="76.5">
      <c r="M299" s="27"/>
      <c r="N299" s="27"/>
      <c r="O299" s="27"/>
      <c r="P299" s="27"/>
      <c r="Q299" s="27"/>
      <c r="R299" s="27"/>
    </row>
    <row r="300" spans="1:29" s="44" customFormat="1" ht="76.5">
      <c r="A300" s="48"/>
      <c r="B300" s="43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27"/>
      <c r="N300" s="27"/>
      <c r="O300" s="27"/>
      <c r="P300" s="27"/>
      <c r="Q300" s="27"/>
      <c r="R300" s="27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37"/>
    </row>
    <row r="301" spans="13:18" ht="76.5">
      <c r="M301" s="27"/>
      <c r="N301" s="27"/>
      <c r="O301" s="27"/>
      <c r="P301" s="27"/>
      <c r="Q301" s="27"/>
      <c r="R301" s="27"/>
    </row>
    <row r="302" spans="13:18" ht="76.5">
      <c r="M302" s="27"/>
      <c r="N302" s="27"/>
      <c r="O302" s="27"/>
      <c r="P302" s="27"/>
      <c r="Q302" s="27"/>
      <c r="R302" s="27"/>
    </row>
    <row r="303" spans="13:18" ht="76.5">
      <c r="M303" s="27"/>
      <c r="N303" s="27"/>
      <c r="O303" s="27"/>
      <c r="P303" s="27"/>
      <c r="Q303" s="27"/>
      <c r="R303" s="27"/>
    </row>
    <row r="304" spans="13:18" ht="76.5">
      <c r="M304" s="27"/>
      <c r="N304" s="27"/>
      <c r="O304" s="27"/>
      <c r="P304" s="27"/>
      <c r="Q304" s="27"/>
      <c r="R304" s="27"/>
    </row>
    <row r="305" spans="13:18" ht="76.5">
      <c r="M305" s="27"/>
      <c r="N305" s="27"/>
      <c r="O305" s="27"/>
      <c r="P305" s="27"/>
      <c r="Q305" s="27"/>
      <c r="R305" s="27"/>
    </row>
    <row r="306" spans="13:18" ht="76.5">
      <c r="M306" s="27"/>
      <c r="N306" s="27"/>
      <c r="O306" s="27"/>
      <c r="P306" s="27"/>
      <c r="Q306" s="27"/>
      <c r="R306" s="27"/>
    </row>
    <row r="307" spans="13:18" ht="76.5">
      <c r="M307" s="27"/>
      <c r="N307" s="27"/>
      <c r="O307" s="27"/>
      <c r="P307" s="27"/>
      <c r="Q307" s="27"/>
      <c r="R307" s="27"/>
    </row>
    <row r="308" spans="13:18" ht="76.5">
      <c r="M308" s="27"/>
      <c r="N308" s="27"/>
      <c r="O308" s="27"/>
      <c r="P308" s="27"/>
      <c r="Q308" s="27"/>
      <c r="R308" s="27"/>
    </row>
    <row r="309" spans="13:18" ht="76.5">
      <c r="M309" s="27"/>
      <c r="N309" s="27"/>
      <c r="O309" s="27"/>
      <c r="P309" s="27"/>
      <c r="Q309" s="27"/>
      <c r="R309" s="27"/>
    </row>
    <row r="310" spans="13:18" ht="76.5">
      <c r="M310" s="27"/>
      <c r="N310" s="27"/>
      <c r="O310" s="27"/>
      <c r="P310" s="27"/>
      <c r="Q310" s="27"/>
      <c r="R310" s="27"/>
    </row>
    <row r="311" spans="13:18" ht="76.5">
      <c r="M311" s="27"/>
      <c r="N311" s="27"/>
      <c r="O311" s="27"/>
      <c r="P311" s="27"/>
      <c r="Q311" s="27"/>
      <c r="R311" s="27"/>
    </row>
    <row r="312" spans="13:18" ht="76.5">
      <c r="M312" s="27"/>
      <c r="N312" s="27"/>
      <c r="O312" s="27"/>
      <c r="P312" s="27"/>
      <c r="Q312" s="27"/>
      <c r="R312" s="27"/>
    </row>
    <row r="313" spans="13:18" ht="76.5">
      <c r="M313" s="27"/>
      <c r="N313" s="27"/>
      <c r="O313" s="27"/>
      <c r="P313" s="27"/>
      <c r="Q313" s="27"/>
      <c r="R313" s="27"/>
    </row>
    <row r="314" spans="14:15" ht="76.5">
      <c r="N314" s="49"/>
      <c r="O314" s="50"/>
    </row>
    <row r="376" spans="1:29" s="44" customFormat="1" ht="76.5">
      <c r="A376" s="48"/>
      <c r="B376" s="43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37"/>
      <c r="N376" s="38"/>
      <c r="O376" s="39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37"/>
    </row>
  </sheetData>
  <sheetProtection/>
  <mergeCells count="365">
    <mergeCell ref="AC75:AC76"/>
    <mergeCell ref="A74:AC74"/>
    <mergeCell ref="Y75:Y76"/>
    <mergeCell ref="Z75:Z76"/>
    <mergeCell ref="A169:AC169"/>
    <mergeCell ref="A170:AC170"/>
    <mergeCell ref="AC124:AC125"/>
    <mergeCell ref="Z100:Z101"/>
    <mergeCell ref="AA100:AA101"/>
    <mergeCell ref="AB100:AB101"/>
    <mergeCell ref="A174:AC174"/>
    <mergeCell ref="P194:P195"/>
    <mergeCell ref="AB171:AB172"/>
    <mergeCell ref="A193:AC193"/>
    <mergeCell ref="J194:J195"/>
    <mergeCell ref="K194:K195"/>
    <mergeCell ref="L194:L195"/>
    <mergeCell ref="AB194:AB195"/>
    <mergeCell ref="AC194:AC195"/>
    <mergeCell ref="X194:X195"/>
    <mergeCell ref="A220:AC220"/>
    <mergeCell ref="X217:X218"/>
    <mergeCell ref="AC217:AC218"/>
    <mergeCell ref="R217:R218"/>
    <mergeCell ref="S217:S218"/>
    <mergeCell ref="T217:T218"/>
    <mergeCell ref="U217:U218"/>
    <mergeCell ref="Z217:Z218"/>
    <mergeCell ref="O217:O218"/>
    <mergeCell ref="AA217:AA218"/>
    <mergeCell ref="Z194:Z195"/>
    <mergeCell ref="AA194:AA195"/>
    <mergeCell ref="Y194:Y195"/>
    <mergeCell ref="AC239:AC240"/>
    <mergeCell ref="AA239:AA240"/>
    <mergeCell ref="AB239:AB240"/>
    <mergeCell ref="Y239:Y240"/>
    <mergeCell ref="A215:AC215"/>
    <mergeCell ref="A216:AC216"/>
    <mergeCell ref="H194:H195"/>
    <mergeCell ref="S239:S240"/>
    <mergeCell ref="T239:T240"/>
    <mergeCell ref="AC171:AC172"/>
    <mergeCell ref="AA171:AA172"/>
    <mergeCell ref="Y171:Y172"/>
    <mergeCell ref="A192:AC192"/>
    <mergeCell ref="Z239:Z240"/>
    <mergeCell ref="U239:U240"/>
    <mergeCell ref="X239:X240"/>
    <mergeCell ref="Q239:Q240"/>
    <mergeCell ref="R239:R240"/>
    <mergeCell ref="Q194:Q195"/>
    <mergeCell ref="P239:P240"/>
    <mergeCell ref="V239:V240"/>
    <mergeCell ref="W239:W240"/>
    <mergeCell ref="A242:B242"/>
    <mergeCell ref="A241:B241"/>
    <mergeCell ref="I239:I240"/>
    <mergeCell ref="J239:J240"/>
    <mergeCell ref="K239:K240"/>
    <mergeCell ref="M239:M240"/>
    <mergeCell ref="D239:D240"/>
    <mergeCell ref="E239:E240"/>
    <mergeCell ref="F239:F240"/>
    <mergeCell ref="H239:H240"/>
    <mergeCell ref="N239:N240"/>
    <mergeCell ref="L239:L240"/>
    <mergeCell ref="G239:G240"/>
    <mergeCell ref="O239:O240"/>
    <mergeCell ref="W194:W195"/>
    <mergeCell ref="P217:P218"/>
    <mergeCell ref="Q217:Q218"/>
    <mergeCell ref="N194:N195"/>
    <mergeCell ref="O194:O195"/>
    <mergeCell ref="S194:S195"/>
    <mergeCell ref="T194:T195"/>
    <mergeCell ref="U194:U195"/>
    <mergeCell ref="V194:V195"/>
    <mergeCell ref="I194:I195"/>
    <mergeCell ref="A197:AC197"/>
    <mergeCell ref="M194:M195"/>
    <mergeCell ref="Z171:Z172"/>
    <mergeCell ref="R171:R172"/>
    <mergeCell ref="T171:T172"/>
    <mergeCell ref="U171:U172"/>
    <mergeCell ref="V171:V172"/>
    <mergeCell ref="W171:W172"/>
    <mergeCell ref="X171:X172"/>
    <mergeCell ref="O171:O172"/>
    <mergeCell ref="N171:N172"/>
    <mergeCell ref="AB124:AB125"/>
    <mergeCell ref="T124:T125"/>
    <mergeCell ref="U124:U125"/>
    <mergeCell ref="V124:V125"/>
    <mergeCell ref="W124:W125"/>
    <mergeCell ref="X124:X125"/>
    <mergeCell ref="Y124:Y125"/>
    <mergeCell ref="Z124:Z125"/>
    <mergeCell ref="R194:R195"/>
    <mergeCell ref="Z148:Z149"/>
    <mergeCell ref="AA148:AA149"/>
    <mergeCell ref="AB148:AB149"/>
    <mergeCell ref="W148:W149"/>
    <mergeCell ref="A151:AC151"/>
    <mergeCell ref="T148:T149"/>
    <mergeCell ref="U148:U149"/>
    <mergeCell ref="A148:A149"/>
    <mergeCell ref="B148:B149"/>
    <mergeCell ref="AC100:AC101"/>
    <mergeCell ref="AA124:AA125"/>
    <mergeCell ref="O124:O125"/>
    <mergeCell ref="P124:P125"/>
    <mergeCell ref="Q124:Q125"/>
    <mergeCell ref="R124:R125"/>
    <mergeCell ref="S124:S125"/>
    <mergeCell ref="T100:T101"/>
    <mergeCell ref="S100:S101"/>
    <mergeCell ref="V100:V101"/>
    <mergeCell ref="W100:W101"/>
    <mergeCell ref="X100:X101"/>
    <mergeCell ref="Y100:Y101"/>
    <mergeCell ref="N100:N101"/>
    <mergeCell ref="O100:O101"/>
    <mergeCell ref="P100:P101"/>
    <mergeCell ref="Q100:Q101"/>
    <mergeCell ref="R100:R101"/>
    <mergeCell ref="AB75:AB76"/>
    <mergeCell ref="U75:U76"/>
    <mergeCell ref="V75:V76"/>
    <mergeCell ref="W75:W76"/>
    <mergeCell ref="X75:X76"/>
    <mergeCell ref="H100:H101"/>
    <mergeCell ref="I100:I101"/>
    <mergeCell ref="J100:J101"/>
    <mergeCell ref="K100:K101"/>
    <mergeCell ref="L100:L101"/>
    <mergeCell ref="Q75:Q76"/>
    <mergeCell ref="R75:R76"/>
    <mergeCell ref="S75:S76"/>
    <mergeCell ref="P75:P76"/>
    <mergeCell ref="T75:T76"/>
    <mergeCell ref="AA75:AA76"/>
    <mergeCell ref="H75:H76"/>
    <mergeCell ref="I75:I76"/>
    <mergeCell ref="J75:J76"/>
    <mergeCell ref="K75:K76"/>
    <mergeCell ref="L75:L76"/>
    <mergeCell ref="M75:M76"/>
    <mergeCell ref="A73:AC73"/>
    <mergeCell ref="D148:D149"/>
    <mergeCell ref="E148:E149"/>
    <mergeCell ref="F148:F149"/>
    <mergeCell ref="H148:H149"/>
    <mergeCell ref="I148:I149"/>
    <mergeCell ref="J148:J149"/>
    <mergeCell ref="K148:K149"/>
    <mergeCell ref="M148:M149"/>
    <mergeCell ref="A78:AC78"/>
    <mergeCell ref="AC51:AC52"/>
    <mergeCell ref="A49:AC49"/>
    <mergeCell ref="A50:AC50"/>
    <mergeCell ref="Y51:Y52"/>
    <mergeCell ref="Z51:Z52"/>
    <mergeCell ref="AA51:AA52"/>
    <mergeCell ref="AB51:AB52"/>
    <mergeCell ref="U51:U52"/>
    <mergeCell ref="AB27:AB28"/>
    <mergeCell ref="V27:V28"/>
    <mergeCell ref="W27:W28"/>
    <mergeCell ref="X27:X28"/>
    <mergeCell ref="O51:O52"/>
    <mergeCell ref="P51:P52"/>
    <mergeCell ref="V51:V52"/>
    <mergeCell ref="W51:W52"/>
    <mergeCell ref="X51:X52"/>
    <mergeCell ref="T51:T52"/>
    <mergeCell ref="AC27:AC28"/>
    <mergeCell ref="F4:F5"/>
    <mergeCell ref="J27:J28"/>
    <mergeCell ref="K27:K28"/>
    <mergeCell ref="L27:L28"/>
    <mergeCell ref="M27:M28"/>
    <mergeCell ref="A26:AC26"/>
    <mergeCell ref="A25:AC25"/>
    <mergeCell ref="Z27:Z28"/>
    <mergeCell ref="AA27:AA28"/>
    <mergeCell ref="Y27:Y28"/>
    <mergeCell ref="R27:R28"/>
    <mergeCell ref="S27:S28"/>
    <mergeCell ref="T27:T28"/>
    <mergeCell ref="U27:U28"/>
    <mergeCell ref="I27:I28"/>
    <mergeCell ref="N27:N28"/>
    <mergeCell ref="O27:O28"/>
    <mergeCell ref="P27:P28"/>
    <mergeCell ref="Q27:Q28"/>
    <mergeCell ref="H27:H28"/>
    <mergeCell ref="A7:AC7"/>
    <mergeCell ref="A13:AC13"/>
    <mergeCell ref="A4:A5"/>
    <mergeCell ref="B4:B5"/>
    <mergeCell ref="C4:C5"/>
    <mergeCell ref="G4:G5"/>
    <mergeCell ref="D4:D5"/>
    <mergeCell ref="E4:E5"/>
    <mergeCell ref="L4:L5"/>
    <mergeCell ref="A27:A28"/>
    <mergeCell ref="B27:B28"/>
    <mergeCell ref="C27:C28"/>
    <mergeCell ref="G27:G28"/>
    <mergeCell ref="D27:D28"/>
    <mergeCell ref="E27:E28"/>
    <mergeCell ref="F27:F28"/>
    <mergeCell ref="A30:AC30"/>
    <mergeCell ref="A36:AC36"/>
    <mergeCell ref="J51:J52"/>
    <mergeCell ref="K51:K52"/>
    <mergeCell ref="L51:L52"/>
    <mergeCell ref="N51:N52"/>
    <mergeCell ref="H51:H52"/>
    <mergeCell ref="I51:I52"/>
    <mergeCell ref="M51:M52"/>
    <mergeCell ref="E51:E52"/>
    <mergeCell ref="A54:AC54"/>
    <mergeCell ref="A51:A52"/>
    <mergeCell ref="B51:B52"/>
    <mergeCell ref="C51:C52"/>
    <mergeCell ref="G51:G52"/>
    <mergeCell ref="D51:D52"/>
    <mergeCell ref="F51:F52"/>
    <mergeCell ref="Q51:Q52"/>
    <mergeCell ref="R51:R52"/>
    <mergeCell ref="S51:S52"/>
    <mergeCell ref="A61:AC61"/>
    <mergeCell ref="A75:A76"/>
    <mergeCell ref="B75:B76"/>
    <mergeCell ref="C75:C76"/>
    <mergeCell ref="G75:G76"/>
    <mergeCell ref="N75:N76"/>
    <mergeCell ref="O75:O76"/>
    <mergeCell ref="D75:D76"/>
    <mergeCell ref="E75:E76"/>
    <mergeCell ref="F75:F76"/>
    <mergeCell ref="A85:AC85"/>
    <mergeCell ref="A100:A101"/>
    <mergeCell ref="B100:B101"/>
    <mergeCell ref="C100:C101"/>
    <mergeCell ref="G100:G101"/>
    <mergeCell ref="D100:D101"/>
    <mergeCell ref="E100:E101"/>
    <mergeCell ref="F100:F101"/>
    <mergeCell ref="M100:M101"/>
    <mergeCell ref="U100:U101"/>
    <mergeCell ref="N124:N125"/>
    <mergeCell ref="A103:AC103"/>
    <mergeCell ref="A109:AC109"/>
    <mergeCell ref="H124:H125"/>
    <mergeCell ref="I124:I125"/>
    <mergeCell ref="J124:J125"/>
    <mergeCell ref="K124:K125"/>
    <mergeCell ref="L124:L125"/>
    <mergeCell ref="A122:AC122"/>
    <mergeCell ref="M124:M125"/>
    <mergeCell ref="V148:V149"/>
    <mergeCell ref="P148:P149"/>
    <mergeCell ref="Q148:Q149"/>
    <mergeCell ref="A124:A125"/>
    <mergeCell ref="B124:B125"/>
    <mergeCell ref="C124:C125"/>
    <mergeCell ref="G124:G125"/>
    <mergeCell ref="D124:D125"/>
    <mergeCell ref="E124:E125"/>
    <mergeCell ref="F124:F125"/>
    <mergeCell ref="D171:D172"/>
    <mergeCell ref="E171:E172"/>
    <mergeCell ref="F171:F172"/>
    <mergeCell ref="A127:AC127"/>
    <mergeCell ref="A134:AC134"/>
    <mergeCell ref="X148:X149"/>
    <mergeCell ref="Y148:Y149"/>
    <mergeCell ref="R148:R149"/>
    <mergeCell ref="S148:S149"/>
    <mergeCell ref="AC148:AC149"/>
    <mergeCell ref="N148:N149"/>
    <mergeCell ref="O148:O149"/>
    <mergeCell ref="L148:L149"/>
    <mergeCell ref="A157:AC157"/>
    <mergeCell ref="A171:A172"/>
    <mergeCell ref="S171:S172"/>
    <mergeCell ref="I171:I172"/>
    <mergeCell ref="C148:C149"/>
    <mergeCell ref="G148:G149"/>
    <mergeCell ref="G171:G172"/>
    <mergeCell ref="A181:AC181"/>
    <mergeCell ref="J171:J172"/>
    <mergeCell ref="K171:K172"/>
    <mergeCell ref="L171:L172"/>
    <mergeCell ref="P171:P172"/>
    <mergeCell ref="Q171:Q172"/>
    <mergeCell ref="M171:M172"/>
    <mergeCell ref="B171:B172"/>
    <mergeCell ref="C171:C172"/>
    <mergeCell ref="H171:H172"/>
    <mergeCell ref="A194:A195"/>
    <mergeCell ref="B194:B195"/>
    <mergeCell ref="C194:C195"/>
    <mergeCell ref="G194:G195"/>
    <mergeCell ref="D194:D195"/>
    <mergeCell ref="E194:E195"/>
    <mergeCell ref="F194:F195"/>
    <mergeCell ref="A203:AC203"/>
    <mergeCell ref="A217:A218"/>
    <mergeCell ref="B217:B218"/>
    <mergeCell ref="C217:C218"/>
    <mergeCell ref="G217:G218"/>
    <mergeCell ref="D217:D218"/>
    <mergeCell ref="E217:E218"/>
    <mergeCell ref="F217:F218"/>
    <mergeCell ref="AB217:AB218"/>
    <mergeCell ref="V217:V218"/>
    <mergeCell ref="A238:AC238"/>
    <mergeCell ref="A226:AC226"/>
    <mergeCell ref="H217:H218"/>
    <mergeCell ref="I217:I218"/>
    <mergeCell ref="J217:J218"/>
    <mergeCell ref="K217:K218"/>
    <mergeCell ref="L217:L218"/>
    <mergeCell ref="M217:M218"/>
    <mergeCell ref="W217:W218"/>
    <mergeCell ref="N217:N218"/>
    <mergeCell ref="A244:B244"/>
    <mergeCell ref="A98:AC98"/>
    <mergeCell ref="A99:AC99"/>
    <mergeCell ref="A146:AC146"/>
    <mergeCell ref="A147:AC147"/>
    <mergeCell ref="A123:AC123"/>
    <mergeCell ref="A239:A240"/>
    <mergeCell ref="B239:B240"/>
    <mergeCell ref="C239:C240"/>
    <mergeCell ref="Y217:Y218"/>
    <mergeCell ref="M4:M5"/>
    <mergeCell ref="O4:O5"/>
    <mergeCell ref="P4:P5"/>
    <mergeCell ref="N4:N5"/>
    <mergeCell ref="H4:H5"/>
    <mergeCell ref="I4:I5"/>
    <mergeCell ref="J4:J5"/>
    <mergeCell ref="K4:K5"/>
    <mergeCell ref="R4:R5"/>
    <mergeCell ref="Y4:Y5"/>
    <mergeCell ref="Z4:Z5"/>
    <mergeCell ref="S4:S5"/>
    <mergeCell ref="T4:T5"/>
    <mergeCell ref="U4:U5"/>
    <mergeCell ref="V4:V5"/>
    <mergeCell ref="A243:B243"/>
    <mergeCell ref="A2:AC2"/>
    <mergeCell ref="A3:AC3"/>
    <mergeCell ref="A1:AC1"/>
    <mergeCell ref="AA4:AA5"/>
    <mergeCell ref="AB4:AB5"/>
    <mergeCell ref="AC4:AC5"/>
    <mergeCell ref="W4:W5"/>
    <mergeCell ref="X4:X5"/>
    <mergeCell ref="Q4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" r:id="rId1"/>
  <rowBreaks count="12" manualBreakCount="12">
    <brk id="24" max="28" man="1"/>
    <brk id="48" max="28" man="1"/>
    <brk id="72" max="28" man="1"/>
    <brk id="97" max="28" man="1"/>
    <brk id="121" max="28" man="1"/>
    <brk id="145" max="28" man="1"/>
    <brk id="168" max="28" man="1"/>
    <brk id="191" max="28" man="1"/>
    <brk id="214" max="28" man="1"/>
    <brk id="237" max="28" man="1"/>
    <brk id="423" max="30" man="1"/>
    <brk id="46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derector2</cp:lastModifiedBy>
  <cp:lastPrinted>2021-08-26T11:04:10Z</cp:lastPrinted>
  <dcterms:created xsi:type="dcterms:W3CDTF">1996-10-08T23:32:33Z</dcterms:created>
  <dcterms:modified xsi:type="dcterms:W3CDTF">2022-05-11T12:45:24Z</dcterms:modified>
  <cp:category/>
  <cp:version/>
  <cp:contentType/>
  <cp:contentStatus/>
</cp:coreProperties>
</file>